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LLWR Sample Calculation" sheetId="1" r:id="rId1"/>
    <sheet name="IWC Sample Calculation" sheetId="2" r:id="rId2"/>
    <sheet name="SWCC-SMR data" sheetId="3" r:id="rId3"/>
  </sheets>
  <definedNames>
    <definedName name="solver_adj" localSheetId="1" hidden="1">'IWC Sample Calculation'!$G$61:$G$62</definedName>
    <definedName name="solver_adj" localSheetId="0" hidden="1">'LLWR Sample Calculation'!$J$4:$J$6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'IWC Sample Calculation'!$D$68</definedName>
    <definedName name="solver_opt" localSheetId="0" hidden="1">'LLWR Sample Calculation'!$F$12</definedName>
    <definedName name="solver_pre" localSheetId="1" hidden="1">0.000001</definedName>
    <definedName name="solver_pre" localSheetId="0" hidden="1">0.000001</definedName>
    <definedName name="solver_scl" localSheetId="1" hidden="1">2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<sst xmlns="http://schemas.openxmlformats.org/spreadsheetml/2006/main" count="120" uniqueCount="81">
  <si>
    <t>d</t>
  </si>
  <si>
    <t>e</t>
  </si>
  <si>
    <t>f</t>
  </si>
  <si>
    <t>a</t>
  </si>
  <si>
    <t>b</t>
  </si>
  <si>
    <t>c</t>
  </si>
  <si>
    <t>θ (fitted)</t>
  </si>
  <si>
    <t>SMR (fitted)</t>
  </si>
  <si>
    <t>SMR (MPa)</t>
  </si>
  <si>
    <r>
      <t>θ</t>
    </r>
    <r>
      <rPr>
        <b/>
        <vertAlign val="subscript"/>
        <sz val="10"/>
        <color indexed="10"/>
        <rFont val="Arial"/>
        <family val="2"/>
      </rPr>
      <t>FC</t>
    </r>
  </si>
  <si>
    <r>
      <t>θ</t>
    </r>
    <r>
      <rPr>
        <b/>
        <vertAlign val="subscript"/>
        <sz val="10"/>
        <color indexed="10"/>
        <rFont val="Arial"/>
        <family val="2"/>
      </rPr>
      <t>PWP</t>
    </r>
  </si>
  <si>
    <r>
      <t>θ</t>
    </r>
    <r>
      <rPr>
        <b/>
        <vertAlign val="subscript"/>
        <sz val="10"/>
        <color indexed="10"/>
        <rFont val="Arial"/>
        <family val="2"/>
      </rPr>
      <t>SMR</t>
    </r>
  </si>
  <si>
    <r>
      <t>θ</t>
    </r>
    <r>
      <rPr>
        <b/>
        <vertAlign val="subscript"/>
        <sz val="10"/>
        <color indexed="10"/>
        <rFont val="Arial"/>
        <family val="2"/>
      </rPr>
      <t>AFP</t>
    </r>
  </si>
  <si>
    <r>
      <t>D</t>
    </r>
    <r>
      <rPr>
        <b/>
        <vertAlign val="subscript"/>
        <sz val="10"/>
        <color indexed="10"/>
        <rFont val="Arial"/>
        <family val="2"/>
      </rPr>
      <t>b</t>
    </r>
    <r>
      <rPr>
        <b/>
        <sz val="10"/>
        <color indexed="10"/>
        <rFont val="Arial"/>
        <family val="2"/>
      </rPr>
      <t xml:space="preserve"> (g cm</t>
    </r>
    <r>
      <rPr>
        <b/>
        <vertAlign val="superscript"/>
        <sz val="10"/>
        <color indexed="10"/>
        <rFont val="Arial"/>
        <family val="2"/>
      </rPr>
      <t>-3</t>
    </r>
    <r>
      <rPr>
        <b/>
        <sz val="10"/>
        <color indexed="10"/>
        <rFont val="Arial"/>
        <family val="2"/>
      </rPr>
      <t>)</t>
    </r>
  </si>
  <si>
    <r>
      <t>θ (cm</t>
    </r>
    <r>
      <rPr>
        <b/>
        <vertAlign val="super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cm</t>
    </r>
    <r>
      <rPr>
        <b/>
        <vertAlign val="superscript"/>
        <sz val="10"/>
        <color indexed="10"/>
        <rFont val="Arial"/>
        <family val="2"/>
      </rPr>
      <t>-3</t>
    </r>
    <r>
      <rPr>
        <b/>
        <sz val="10"/>
        <color indexed="10"/>
        <rFont val="Arial"/>
        <family val="2"/>
      </rPr>
      <t>)</t>
    </r>
  </si>
  <si>
    <t>h (MPa)</t>
  </si>
  <si>
    <t>Measured data</t>
  </si>
  <si>
    <t>C(h)</t>
  </si>
  <si>
    <t>α</t>
  </si>
  <si>
    <t>SSE</t>
  </si>
  <si>
    <t>12000-15000</t>
  </si>
  <si>
    <t>IWC</t>
  </si>
  <si>
    <r>
      <t>D</t>
    </r>
    <r>
      <rPr>
        <b/>
        <vertAlign val="subscript"/>
        <sz val="10"/>
        <color indexed="10"/>
        <rFont val="Arial"/>
        <family val="2"/>
      </rPr>
      <t>bc</t>
    </r>
    <r>
      <rPr>
        <b/>
        <sz val="10"/>
        <color indexed="10"/>
        <rFont val="Arial"/>
        <family val="2"/>
      </rPr>
      <t xml:space="preserve"> (g cm</t>
    </r>
    <r>
      <rPr>
        <b/>
        <vertAlign val="superscript"/>
        <sz val="10"/>
        <color indexed="10"/>
        <rFont val="Arial"/>
        <family val="2"/>
      </rPr>
      <t>-3</t>
    </r>
    <r>
      <rPr>
        <b/>
        <sz val="10"/>
        <color indexed="10"/>
        <rFont val="Arial"/>
        <family val="2"/>
      </rPr>
      <t>)</t>
    </r>
  </si>
  <si>
    <t>h (cm)</t>
  </si>
  <si>
    <r>
      <t>θ</t>
    </r>
    <r>
      <rPr>
        <b/>
        <vertAlign val="subscript"/>
        <sz val="10"/>
        <color indexed="10"/>
        <rFont val="Arial"/>
        <family val="2"/>
      </rPr>
      <t>v</t>
    </r>
  </si>
  <si>
    <r>
      <t>K</t>
    </r>
    <r>
      <rPr>
        <b/>
        <vertAlign val="subscript"/>
        <sz val="10"/>
        <color indexed="10"/>
        <rFont val="Arial"/>
        <family val="2"/>
      </rPr>
      <t>r</t>
    </r>
    <r>
      <rPr>
        <b/>
        <sz val="10"/>
        <color indexed="10"/>
        <rFont val="Arial"/>
        <family val="2"/>
      </rPr>
      <t>(h)</t>
    </r>
  </si>
  <si>
    <r>
      <t>K</t>
    </r>
    <r>
      <rPr>
        <b/>
        <vertAlign val="subscript"/>
        <sz val="10"/>
        <color indexed="10"/>
        <rFont val="Arial"/>
        <family val="2"/>
      </rPr>
      <t>r</t>
    </r>
    <r>
      <rPr>
        <b/>
        <sz val="10"/>
        <color indexed="10"/>
        <rFont val="Arial"/>
        <family val="2"/>
      </rPr>
      <t>(330)/K</t>
    </r>
    <r>
      <rPr>
        <b/>
        <vertAlign val="subscript"/>
        <sz val="10"/>
        <color indexed="10"/>
        <rFont val="Arial"/>
        <family val="2"/>
      </rPr>
      <t>r</t>
    </r>
    <r>
      <rPr>
        <b/>
        <sz val="10"/>
        <color indexed="10"/>
        <rFont val="Arial"/>
        <family val="2"/>
      </rPr>
      <t>(h)</t>
    </r>
  </si>
  <si>
    <t>330-2480</t>
  </si>
  <si>
    <t>2480-12000</t>
  </si>
  <si>
    <r>
      <t>ω</t>
    </r>
    <r>
      <rPr>
        <b/>
        <vertAlign val="subscript"/>
        <sz val="10"/>
        <color indexed="10"/>
        <rFont val="Arial"/>
        <family val="2"/>
      </rPr>
      <t>K</t>
    </r>
    <r>
      <rPr>
        <b/>
        <sz val="10"/>
        <color indexed="10"/>
        <rFont val="Arial"/>
        <family val="2"/>
      </rPr>
      <t>(h)</t>
    </r>
  </si>
  <si>
    <t>n</t>
  </si>
  <si>
    <r>
      <t>E</t>
    </r>
    <r>
      <rPr>
        <b/>
        <vertAlign val="subscript"/>
        <sz val="10"/>
        <color indexed="10"/>
        <rFont val="Arial"/>
        <family val="2"/>
      </rPr>
      <t>k</t>
    </r>
    <r>
      <rPr>
        <b/>
        <sz val="10"/>
        <color indexed="10"/>
        <rFont val="Arial"/>
        <family val="2"/>
      </rPr>
      <t>(h)</t>
    </r>
  </si>
  <si>
    <r>
      <t>R</t>
    </r>
    <r>
      <rPr>
        <b/>
        <vertAlign val="superscript"/>
        <sz val="10"/>
        <color indexed="10"/>
        <rFont val="Arial"/>
        <family val="2"/>
      </rPr>
      <t>2</t>
    </r>
  </si>
  <si>
    <r>
      <t>θ</t>
    </r>
    <r>
      <rPr>
        <b/>
        <vertAlign val="subscript"/>
        <sz val="10"/>
        <color indexed="10"/>
        <rFont val="Arial"/>
        <family val="2"/>
      </rPr>
      <t>r</t>
    </r>
  </si>
  <si>
    <r>
      <t>θ</t>
    </r>
    <r>
      <rPr>
        <b/>
        <vertAlign val="subscript"/>
        <sz val="10"/>
        <color indexed="10"/>
        <rFont val="Arial"/>
        <family val="2"/>
      </rPr>
      <t>s</t>
    </r>
  </si>
  <si>
    <r>
      <t>ω</t>
    </r>
    <r>
      <rPr>
        <b/>
        <vertAlign val="subscript"/>
        <sz val="10"/>
        <color indexed="10"/>
        <rFont val="Arial"/>
        <family val="2"/>
      </rPr>
      <t>a</t>
    </r>
    <r>
      <rPr>
        <b/>
        <sz val="10"/>
        <color indexed="10"/>
        <rFont val="Arial"/>
        <family val="2"/>
      </rPr>
      <t>(h)</t>
    </r>
  </si>
  <si>
    <r>
      <t>E</t>
    </r>
    <r>
      <rPr>
        <b/>
        <vertAlign val="subscript"/>
        <sz val="10"/>
        <color indexed="10"/>
        <rFont val="Arial"/>
        <family val="2"/>
      </rPr>
      <t>ka</t>
    </r>
    <r>
      <rPr>
        <b/>
        <sz val="10"/>
        <color indexed="10"/>
        <rFont val="Arial"/>
        <family val="2"/>
      </rPr>
      <t>(h)</t>
    </r>
  </si>
  <si>
    <r>
      <t>ω</t>
    </r>
    <r>
      <rPr>
        <b/>
        <vertAlign val="subscript"/>
        <sz val="10"/>
        <color indexed="10"/>
        <rFont val="Arial"/>
        <family val="2"/>
      </rPr>
      <t>R</t>
    </r>
    <r>
      <rPr>
        <b/>
        <sz val="10"/>
        <color indexed="10"/>
        <rFont val="Arial"/>
        <family val="2"/>
      </rPr>
      <t>(h)</t>
    </r>
  </si>
  <si>
    <r>
      <t>E</t>
    </r>
    <r>
      <rPr>
        <b/>
        <vertAlign val="subscript"/>
        <sz val="10"/>
        <color indexed="10"/>
        <rFont val="Arial"/>
        <family val="2"/>
      </rPr>
      <t>R</t>
    </r>
    <r>
      <rPr>
        <b/>
        <sz val="10"/>
        <color indexed="10"/>
        <rFont val="Arial"/>
        <family val="2"/>
      </rPr>
      <t>(h)</t>
    </r>
  </si>
  <si>
    <r>
      <t>ω</t>
    </r>
    <r>
      <rPr>
        <b/>
        <vertAlign val="subscript"/>
        <sz val="10"/>
        <color indexed="10"/>
        <rFont val="Arial"/>
        <family val="2"/>
      </rPr>
      <t>Kdry</t>
    </r>
    <r>
      <rPr>
        <b/>
        <sz val="10"/>
        <color indexed="10"/>
        <rFont val="Arial"/>
        <family val="2"/>
      </rPr>
      <t>(h)</t>
    </r>
  </si>
  <si>
    <r>
      <t>E</t>
    </r>
    <r>
      <rPr>
        <b/>
        <vertAlign val="subscript"/>
        <sz val="10"/>
        <color indexed="10"/>
        <rFont val="Arial"/>
        <family val="2"/>
      </rPr>
      <t>Kdry</t>
    </r>
    <r>
      <rPr>
        <b/>
        <sz val="10"/>
        <color indexed="10"/>
        <rFont val="Arial"/>
        <family val="2"/>
      </rPr>
      <t>(h)</t>
    </r>
  </si>
  <si>
    <r>
      <t>E</t>
    </r>
    <r>
      <rPr>
        <b/>
        <vertAlign val="subscript"/>
        <sz val="10"/>
        <color indexed="10"/>
        <rFont val="Arial"/>
        <family val="2"/>
      </rPr>
      <t>RKdry</t>
    </r>
    <r>
      <rPr>
        <b/>
        <sz val="10"/>
        <color indexed="10"/>
        <rFont val="Arial"/>
        <family val="2"/>
      </rPr>
      <t>(h)</t>
    </r>
  </si>
  <si>
    <r>
      <t>PAW</t>
    </r>
    <r>
      <rPr>
        <b/>
        <vertAlign val="subscript"/>
        <sz val="10"/>
        <color indexed="10"/>
        <rFont val="Arial"/>
        <family val="2"/>
      </rPr>
      <t>100</t>
    </r>
  </si>
  <si>
    <r>
      <t>PAW</t>
    </r>
    <r>
      <rPr>
        <b/>
        <vertAlign val="subscript"/>
        <sz val="10"/>
        <color indexed="10"/>
        <rFont val="Arial"/>
        <family val="2"/>
      </rPr>
      <t>330</t>
    </r>
  </si>
  <si>
    <t>h range (cm)</t>
  </si>
  <si>
    <t>A</t>
  </si>
  <si>
    <t>VG model parameters</t>
  </si>
  <si>
    <t>SMR model parameters</t>
  </si>
  <si>
    <t>Aeration parameter</t>
  </si>
  <si>
    <r>
      <t>K</t>
    </r>
    <r>
      <rPr>
        <b/>
        <vertAlign val="subscript"/>
        <sz val="10"/>
        <color indexed="40"/>
        <rFont val="Arial"/>
        <family val="2"/>
      </rPr>
      <t>dryr</t>
    </r>
    <r>
      <rPr>
        <b/>
        <sz val="10"/>
        <color indexed="40"/>
        <rFont val="Arial"/>
        <family val="2"/>
      </rPr>
      <t>(h) power model parameters</t>
    </r>
  </si>
  <si>
    <r>
      <t>LLWR</t>
    </r>
    <r>
      <rPr>
        <b/>
        <vertAlign val="subscript"/>
        <sz val="10"/>
        <color indexed="10"/>
        <rFont val="Arial"/>
        <family val="2"/>
      </rPr>
      <t>100</t>
    </r>
  </si>
  <si>
    <r>
      <t>LLWR</t>
    </r>
    <r>
      <rPr>
        <b/>
        <vertAlign val="subscript"/>
        <sz val="10"/>
        <color indexed="10"/>
        <rFont val="Arial"/>
        <family val="2"/>
      </rPr>
      <t>330</t>
    </r>
  </si>
  <si>
    <t>Measured data for PAW, LLWR and IWC Calculations</t>
  </si>
  <si>
    <t>Measured data for PAW and LLWR Calculations</t>
  </si>
  <si>
    <t>Error^2</t>
  </si>
  <si>
    <t>No. Observ.</t>
  </si>
  <si>
    <t>Variance</t>
  </si>
  <si>
    <t>UL</t>
  </si>
  <si>
    <t>LL</t>
  </si>
  <si>
    <t>LLWR</t>
  </si>
  <si>
    <t>PAW</t>
  </si>
  <si>
    <r>
      <t>θ</t>
    </r>
    <r>
      <rPr>
        <b/>
        <vertAlign val="subscript"/>
        <sz val="10"/>
        <color indexed="10"/>
        <rFont val="Arial"/>
        <family val="2"/>
      </rPr>
      <t>vmeasured</t>
    </r>
  </si>
  <si>
    <r>
      <t>θ</t>
    </r>
    <r>
      <rPr>
        <b/>
        <vertAlign val="subscript"/>
        <sz val="10"/>
        <color indexed="10"/>
        <rFont val="Arial"/>
        <family val="2"/>
      </rPr>
      <t>vpredicted</t>
    </r>
  </si>
  <si>
    <r>
      <t>SMR</t>
    </r>
    <r>
      <rPr>
        <b/>
        <vertAlign val="subscript"/>
        <sz val="10"/>
        <color indexed="10"/>
        <rFont val="Arial"/>
        <family val="2"/>
      </rPr>
      <t>measured</t>
    </r>
    <r>
      <rPr>
        <b/>
        <sz val="10"/>
        <color indexed="10"/>
        <rFont val="Arial"/>
        <family val="2"/>
      </rPr>
      <t xml:space="preserve"> (MPa)</t>
    </r>
  </si>
  <si>
    <r>
      <t>SMR</t>
    </r>
    <r>
      <rPr>
        <b/>
        <vertAlign val="subscript"/>
        <sz val="10"/>
        <color indexed="10"/>
        <rFont val="Arial"/>
        <family val="2"/>
      </rPr>
      <t>predicted</t>
    </r>
    <r>
      <rPr>
        <b/>
        <sz val="10"/>
        <color indexed="10"/>
        <rFont val="Arial"/>
        <family val="2"/>
      </rPr>
      <t xml:space="preserve"> (MPa)</t>
    </r>
  </si>
  <si>
    <r>
      <t>R</t>
    </r>
    <r>
      <rPr>
        <b/>
        <vertAlign val="superscript"/>
        <sz val="10"/>
        <rFont val="Arial"/>
        <family val="2"/>
      </rPr>
      <t>2</t>
    </r>
  </si>
  <si>
    <t>m=1-1/n</t>
  </si>
  <si>
    <t>No. of Observ.</t>
  </si>
  <si>
    <r>
      <t>K</t>
    </r>
    <r>
      <rPr>
        <b/>
        <vertAlign val="subscript"/>
        <sz val="10"/>
        <color indexed="10"/>
        <rFont val="Arial"/>
        <family val="2"/>
      </rPr>
      <t>r</t>
    </r>
    <r>
      <rPr>
        <b/>
        <sz val="10"/>
        <color indexed="10"/>
        <rFont val="Arial"/>
        <family val="2"/>
      </rPr>
      <t>(h)-fitted</t>
    </r>
  </si>
  <si>
    <r>
      <t>E</t>
    </r>
    <r>
      <rPr>
        <b/>
        <vertAlign val="subscript"/>
        <sz val="10"/>
        <color indexed="10"/>
        <rFont val="Arial"/>
        <family val="2"/>
      </rPr>
      <t>a</t>
    </r>
    <r>
      <rPr>
        <b/>
        <sz val="10"/>
        <color indexed="10"/>
        <rFont val="Arial"/>
        <family val="2"/>
      </rPr>
      <t>(h)</t>
    </r>
  </si>
  <si>
    <r>
      <t>θ</t>
    </r>
    <r>
      <rPr>
        <b/>
        <vertAlign val="subscript"/>
        <sz val="10"/>
        <color indexed="10"/>
        <rFont val="Arial"/>
        <family val="2"/>
      </rPr>
      <t>AFP=10</t>
    </r>
  </si>
  <si>
    <r>
      <t>θ</t>
    </r>
    <r>
      <rPr>
        <b/>
        <vertAlign val="subscript"/>
        <sz val="10"/>
        <color indexed="10"/>
        <rFont val="Arial"/>
        <family val="2"/>
      </rPr>
      <t>AFP=15</t>
    </r>
  </si>
  <si>
    <r>
      <t>h</t>
    </r>
    <r>
      <rPr>
        <b/>
        <vertAlign val="subscript"/>
        <sz val="10"/>
        <color indexed="10"/>
        <rFont val="Arial"/>
        <family val="2"/>
      </rPr>
      <t>f</t>
    </r>
  </si>
  <si>
    <r>
      <t>h</t>
    </r>
    <r>
      <rPr>
        <b/>
        <vertAlign val="subscript"/>
        <sz val="10"/>
        <color indexed="10"/>
        <rFont val="Arial"/>
        <family val="2"/>
      </rPr>
      <t>0</t>
    </r>
  </si>
  <si>
    <r>
      <t>E</t>
    </r>
    <r>
      <rPr>
        <b/>
        <vertAlign val="subscript"/>
        <sz val="10"/>
        <color indexed="10"/>
        <rFont val="Arial"/>
        <family val="2"/>
      </rPr>
      <t>overall</t>
    </r>
    <r>
      <rPr>
        <b/>
        <sz val="10"/>
        <color indexed="10"/>
        <rFont val="Arial"/>
        <family val="2"/>
      </rPr>
      <t>(h)</t>
    </r>
  </si>
  <si>
    <r>
      <t>C(h)×Δ</t>
    </r>
    <r>
      <rPr>
        <b/>
        <sz val="10"/>
        <color indexed="10"/>
        <rFont val="Arial"/>
        <family val="2"/>
      </rPr>
      <t>h</t>
    </r>
  </si>
  <si>
    <r>
      <t>E</t>
    </r>
    <r>
      <rPr>
        <b/>
        <vertAlign val="subscript"/>
        <sz val="10"/>
        <color indexed="10"/>
        <rFont val="Arial"/>
        <family val="2"/>
      </rPr>
      <t>overall</t>
    </r>
    <r>
      <rPr>
        <b/>
        <sz val="10"/>
        <color indexed="10"/>
        <rFont val="Arial"/>
        <family val="2"/>
      </rPr>
      <t>(h)×Δh</t>
    </r>
  </si>
  <si>
    <t>Numerical</t>
  </si>
  <si>
    <t>Simple Calculation</t>
  </si>
  <si>
    <t>66-140</t>
  </si>
  <si>
    <t>139-330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</si>
</sst>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00"/>
    <numFmt numFmtId="173" formatCode="&quot;ÑíÇá&quot;\ #,##0_-;&quot;ÑíÇá&quot;\ #,##0\-"/>
    <numFmt numFmtId="174" formatCode="&quot;ÑíÇá&quot;\ #,##0_-;[Red]&quot;ÑíÇá&quot;\ #,##0\-"/>
    <numFmt numFmtId="175" formatCode="&quot;ÑíÇá&quot;\ #,##0.00_-;&quot;ÑíÇá&quot;\ #,##0.00\-"/>
    <numFmt numFmtId="176" formatCode="&quot;ÑíÇá&quot;\ #,##0.00_-;[Red]&quot;ÑíÇá&quot;\ #,##0.00\-"/>
    <numFmt numFmtId="177" formatCode="_-&quot;ÑíÇá&quot;\ * #,##0_-;_-&quot;ÑíÇá&quot;\ * #,##0\-;_-&quot;ÑíÇá&quot;\ * &quot;-&quot;_-;_-@_-"/>
    <numFmt numFmtId="178" formatCode="_-&quot;ÑíÇá&quot;\ * #,##0.00_-;_-&quot;ÑíÇá&quot;\ * #,##0.00\-;_-&quot;ÑíÇá&quot;\ * &quot;-&quot;??_-;_-@_-"/>
    <numFmt numFmtId="179" formatCode="0.0"/>
    <numFmt numFmtId="180" formatCode="0.0000"/>
    <numFmt numFmtId="181" formatCode="0.00000"/>
    <numFmt numFmtId="182" formatCode="0.00000E+00"/>
    <numFmt numFmtId="183" formatCode="0.0000E+00"/>
    <numFmt numFmtId="184" formatCode="0.000E+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4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b/>
      <sz val="12"/>
      <color indexed="40"/>
      <name val="Arial"/>
      <family val="2"/>
    </font>
    <font>
      <sz val="10"/>
      <color indexed="12"/>
      <name val="Arial"/>
      <family val="2"/>
    </font>
    <font>
      <sz val="9.5"/>
      <color indexed="8"/>
      <name val="Arial"/>
      <family val="2"/>
    </font>
    <font>
      <sz val="9.25"/>
      <color indexed="8"/>
      <name val="Arial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2" fontId="3" fillId="24" borderId="0" xfId="0" applyNumberFormat="1" applyFont="1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left"/>
    </xf>
    <xf numFmtId="180" fontId="0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181" fontId="7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80" fontId="11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180" fontId="11" fillId="24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4" borderId="10" xfId="0" applyFill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80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0" fontId="10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0" fontId="16" fillId="24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24" borderId="0" xfId="0" applyFill="1" applyAlignment="1">
      <alignment/>
    </xf>
    <xf numFmtId="182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181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79" fontId="11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181" fontId="9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80" fontId="9" fillId="0" borderId="0" xfId="0" applyNumberFormat="1" applyFont="1" applyAlignment="1">
      <alignment horizontal="center"/>
    </xf>
    <xf numFmtId="180" fontId="11" fillId="24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7175"/>
          <c:w val="0.916"/>
          <c:h val="0.865"/>
        </c:manualLayout>
      </c:layout>
      <c:scatterChart>
        <c:scatterStyle val="lineMarker"/>
        <c:varyColors val="0"/>
        <c:ser>
          <c:idx val="0"/>
          <c:order val="0"/>
          <c:tx>
            <c:v>FC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'LLWR Sample Calculation'!$I$17:$I$51</c:f>
              <c:numCache/>
            </c:numRef>
          </c:xVal>
          <c:yVal>
            <c:numRef>
              <c:f>'LLWR Sample Calculation'!$A$17:$A$51</c:f>
              <c:numCache/>
            </c:numRef>
          </c:yVal>
          <c:smooth val="0"/>
        </c:ser>
        <c:ser>
          <c:idx val="1"/>
          <c:order val="1"/>
          <c:tx>
            <c:v>PWP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'LLWR Sample Calculation'!$I$17:$I$51</c:f>
              <c:numCache/>
            </c:numRef>
          </c:xVal>
          <c:yVal>
            <c:numRef>
              <c:f>'LLWR Sample Calculation'!$C$17:$C$51</c:f>
              <c:numCache/>
            </c:numRef>
          </c:yVal>
          <c:smooth val="0"/>
        </c:ser>
        <c:ser>
          <c:idx val="2"/>
          <c:order val="2"/>
          <c:tx>
            <c:v>SMR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'LLWR Sample Calculation'!$I$17:$I$51</c:f>
              <c:numCache/>
            </c:numRef>
          </c:xVal>
          <c:yVal>
            <c:numRef>
              <c:f>'LLWR Sample Calculation'!$D$17:$D$51</c:f>
              <c:numCache/>
            </c:numRef>
          </c:yVal>
          <c:smooth val="0"/>
        </c:ser>
        <c:ser>
          <c:idx val="3"/>
          <c:order val="3"/>
          <c:tx>
            <c:v>AFP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'LLWR Sample Calculation'!$I$17:$I$51</c:f>
              <c:numCache/>
            </c:numRef>
          </c:xVal>
          <c:yVal>
            <c:numRef>
              <c:f>'LLWR Sample Calculation'!$B$17:$B$51</c:f>
              <c:numCache/>
            </c:numRef>
          </c:yVal>
          <c:smooth val="0"/>
        </c:ser>
        <c:axId val="34719549"/>
        <c:axId val="51499110"/>
      </c:scatterChart>
      <c:valAx>
        <c:axId val="34719549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9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(g cm</a:t>
                </a:r>
                <a:r>
                  <a:rPr lang="en-US" cap="none" sz="9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99110"/>
        <c:crosses val="autoZero"/>
        <c:crossBetween val="midCat"/>
        <c:dispUnits/>
        <c:majorUnit val="0.2"/>
      </c:valAx>
      <c:valAx>
        <c:axId val="51499110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θ 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  <a:r>
                  <a:rPr lang="en-US" cap="none" sz="9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cm</a:t>
                </a:r>
                <a:r>
                  <a:rPr lang="en-US" cap="none" sz="9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9549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25"/>
          <c:y val="0.01375"/>
          <c:w val="0.337"/>
          <c:h val="0.0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715"/>
          <c:w val="0.927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PAW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'LLWR Sample Calculation'!$I$17:$I$51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'LLWR Sample Calculation'!$H$17:$H$51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LLWR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'LLWR Sample Calculation'!$I$17:$I$51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'LLWR Sample Calculation'!$G$17:$G$51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1338647"/>
        <c:axId val="30612368"/>
      </c:scatterChart>
      <c:valAx>
        <c:axId val="133864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9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(g cm</a:t>
                </a:r>
                <a:r>
                  <a:rPr lang="en-US" cap="none" sz="9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12368"/>
        <c:crosses val="autoZero"/>
        <c:crossBetween val="midCat"/>
        <c:dispUnits/>
        <c:majorUnit val="0.2"/>
      </c:valAx>
      <c:valAx>
        <c:axId val="30612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PAW or LLWR (cm</a:t>
                </a:r>
                <a:r>
                  <a:rPr lang="en-US" cap="none" sz="9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cm</a:t>
                </a:r>
                <a:r>
                  <a:rPr lang="en-US" cap="none" sz="9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8647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85"/>
          <c:y val="0.011"/>
          <c:w val="0.346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"/>
          <c:w val="0.96625"/>
          <c:h val="0.914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'IWC Sample Calculation'!$A$4:$A$16</c:f>
              <c:numCache/>
            </c:numRef>
          </c:xVal>
          <c:yVal>
            <c:numRef>
              <c:f>'IWC Sample Calculation'!$B$4:$B$16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'IWC Sample Calculation'!$A$4:$A$16</c:f>
              <c:numCache/>
            </c:numRef>
          </c:xVal>
          <c:yVal>
            <c:numRef>
              <c:f>'IWC Sample Calculation'!$C$4:$C$16</c:f>
              <c:numCache/>
            </c:numRef>
          </c:yVal>
          <c:smooth val="1"/>
        </c:ser>
        <c:axId val="20110353"/>
        <c:axId val="58769626"/>
      </c:scatterChart>
      <c:valAx>
        <c:axId val="2011035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69626"/>
        <c:crosses val="autoZero"/>
        <c:crossBetween val="midCat"/>
        <c:dispUnits/>
      </c:valAx>
      <c:valAx>
        <c:axId val="58769626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content (v/v)</a:t>
                </a:r>
              </a:p>
            </c:rich>
          </c:tx>
          <c:layout>
            <c:manualLayout>
              <c:xMode val="factor"/>
              <c:yMode val="factor"/>
              <c:x val="-0.02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10353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35"/>
          <c:y val="0.1065"/>
          <c:w val="0.2802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6"/>
          <c:w val="0.94675"/>
          <c:h val="0.9322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'IWC Sample Calculation'!$A$36:$A$39</c:f>
              <c:numCache/>
            </c:numRef>
          </c:xVal>
          <c:yVal>
            <c:numRef>
              <c:f>'IWC Sample Calculation'!$B$36:$B$39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'IWC Sample Calculation'!$A$47:$A$56</c:f>
              <c:numCache/>
            </c:numRef>
          </c:xVal>
          <c:yVal>
            <c:numRef>
              <c:f>'IWC Sample Calculation'!$B$47:$B$56</c:f>
              <c:numCache/>
            </c:numRef>
          </c:yVal>
          <c:smooth val="1"/>
        </c:ser>
        <c:axId val="62324267"/>
        <c:axId val="53377604"/>
      </c:scatterChart>
      <c:valAx>
        <c:axId val="6232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7604"/>
        <c:crosses val="autoZero"/>
        <c:crossBetween val="midCat"/>
        <c:dispUnits/>
      </c:valAx>
      <c:valAx>
        <c:axId val="53377604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Mechanical resistance (MPa) 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4267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.62125"/>
          <c:w val="0.2775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14</xdr:row>
      <xdr:rowOff>104775</xdr:rowOff>
    </xdr:from>
    <xdr:to>
      <xdr:col>16</xdr:col>
      <xdr:colOff>352425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6953250" y="2419350"/>
        <a:ext cx="44672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390525</xdr:colOff>
      <xdr:row>40</xdr:row>
      <xdr:rowOff>85725</xdr:rowOff>
    </xdr:from>
    <xdr:to>
      <xdr:col>16</xdr:col>
      <xdr:colOff>295275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7019925" y="6667500"/>
        <a:ext cx="43434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14</xdr:row>
      <xdr:rowOff>85725</xdr:rowOff>
    </xdr:from>
    <xdr:to>
      <xdr:col>9</xdr:col>
      <xdr:colOff>523875</xdr:colOff>
      <xdr:row>33</xdr:row>
      <xdr:rowOff>114300</xdr:rowOff>
    </xdr:to>
    <xdr:graphicFrame>
      <xdr:nvGraphicFramePr>
        <xdr:cNvPr id="1" name="Chart 3"/>
        <xdr:cNvGraphicFramePr/>
      </xdr:nvGraphicFramePr>
      <xdr:xfrm>
        <a:off x="3476625" y="2562225"/>
        <a:ext cx="3857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704850</xdr:colOff>
      <xdr:row>38</xdr:row>
      <xdr:rowOff>38100</xdr:rowOff>
    </xdr:from>
    <xdr:to>
      <xdr:col>9</xdr:col>
      <xdr:colOff>571500</xdr:colOff>
      <xdr:row>55</xdr:row>
      <xdr:rowOff>28575</xdr:rowOff>
    </xdr:to>
    <xdr:graphicFrame>
      <xdr:nvGraphicFramePr>
        <xdr:cNvPr id="2" name="Chart 3"/>
        <xdr:cNvGraphicFramePr/>
      </xdr:nvGraphicFramePr>
      <xdr:xfrm>
        <a:off x="3543300" y="6438900"/>
        <a:ext cx="38385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1" customWidth="1"/>
    <col min="2" max="2" width="12.8515625" style="1" customWidth="1"/>
    <col min="3" max="3" width="10.8515625" style="1" customWidth="1"/>
    <col min="4" max="4" width="9.140625" style="1" customWidth="1"/>
    <col min="5" max="6" width="11.140625" style="1" customWidth="1"/>
    <col min="7" max="8" width="10.421875" style="1" customWidth="1"/>
    <col min="9" max="9" width="11.28125" style="1" customWidth="1"/>
    <col min="10" max="10" width="10.140625" style="1" customWidth="1"/>
    <col min="11" max="11" width="9.28125" style="1" customWidth="1"/>
    <col min="12" max="12" width="10.57421875" style="1" customWidth="1"/>
    <col min="13" max="16384" width="9.140625" style="1" customWidth="1"/>
  </cols>
  <sheetData>
    <row r="1" spans="1:4" ht="12.75">
      <c r="A1" s="10"/>
      <c r="B1" s="11" t="s">
        <v>16</v>
      </c>
      <c r="C1" s="10"/>
      <c r="D1" s="10"/>
    </row>
    <row r="2" spans="1:8" ht="15">
      <c r="A2" s="3" t="s">
        <v>13</v>
      </c>
      <c r="B2" s="3" t="s">
        <v>14</v>
      </c>
      <c r="C2" s="3" t="s">
        <v>8</v>
      </c>
      <c r="D2" s="3" t="s">
        <v>15</v>
      </c>
      <c r="E2" s="5" t="s">
        <v>7</v>
      </c>
      <c r="F2" s="5" t="s">
        <v>54</v>
      </c>
      <c r="G2" s="5" t="s">
        <v>6</v>
      </c>
      <c r="H2" s="5" t="s">
        <v>54</v>
      </c>
    </row>
    <row r="3" spans="1:8" ht="12.75">
      <c r="A3" s="1">
        <v>1.35</v>
      </c>
      <c r="B3" s="7">
        <v>0.4305</v>
      </c>
      <c r="C3" s="7">
        <v>0.23</v>
      </c>
      <c r="D3" s="7">
        <v>0.002</v>
      </c>
      <c r="E3" s="7">
        <f>$J$4*(B3^$J$5)*A3^$J$6</f>
        <v>0.25747520807852947</v>
      </c>
      <c r="F3" s="7">
        <f>(E3-C3)^2</f>
        <v>0.0007548870589584906</v>
      </c>
      <c r="G3" s="7">
        <f aca="true" t="shared" si="0" ref="G3:G9">EXP($J$9+$J$10*A3)*D3^$J$11</f>
        <v>0.4432447150475155</v>
      </c>
      <c r="H3" s="25">
        <f>(G3-B3)^2</f>
        <v>0.00016242776164236824</v>
      </c>
    </row>
    <row r="4" spans="1:10" ht="12.75">
      <c r="A4" s="1">
        <v>1.43</v>
      </c>
      <c r="B4" s="7">
        <v>0.4209</v>
      </c>
      <c r="C4" s="7">
        <v>0.85</v>
      </c>
      <c r="D4" s="7">
        <v>0.005</v>
      </c>
      <c r="E4" s="7">
        <f aca="true" t="shared" si="1" ref="E4:E9">$J$4*(B4^$J$5)*A4^$J$6</f>
        <v>0.4344390251952702</v>
      </c>
      <c r="F4" s="7">
        <f aca="true" t="shared" si="2" ref="F4:F9">(E4-C4)^2</f>
        <v>0.17269092378065723</v>
      </c>
      <c r="G4" s="7">
        <f t="shared" si="0"/>
        <v>0.39904402136340456</v>
      </c>
      <c r="H4" s="25">
        <f aca="true" t="shared" si="3" ref="H4:H9">(G4-B4)^2</f>
        <v>0.0004776838021633163</v>
      </c>
      <c r="I4" s="3" t="s">
        <v>0</v>
      </c>
      <c r="J4" s="2">
        <v>0.0033481042488536796</v>
      </c>
    </row>
    <row r="5" spans="1:10" ht="12.75">
      <c r="A5" s="1">
        <v>1.51</v>
      </c>
      <c r="B5" s="7">
        <v>0.363</v>
      </c>
      <c r="C5" s="7">
        <v>0.5</v>
      </c>
      <c r="D5" s="7">
        <v>0.008</v>
      </c>
      <c r="E5" s="7">
        <f t="shared" si="1"/>
        <v>0.9446933211593558</v>
      </c>
      <c r="F5" s="7">
        <f t="shared" si="2"/>
        <v>0.19775214988373793</v>
      </c>
      <c r="G5" s="7">
        <f t="shared" si="0"/>
        <v>0.37349543762354626</v>
      </c>
      <c r="H5" s="25">
        <f t="shared" si="3"/>
        <v>0.0001101542109097505</v>
      </c>
      <c r="I5" s="3" t="s">
        <v>1</v>
      </c>
      <c r="J5" s="2">
        <v>-2.2275244642874608</v>
      </c>
    </row>
    <row r="6" spans="1:10" ht="12.75">
      <c r="A6" s="1">
        <v>1.6</v>
      </c>
      <c r="B6" s="7">
        <v>0.367</v>
      </c>
      <c r="C6" s="7">
        <v>1.34</v>
      </c>
      <c r="D6" s="7">
        <v>0.01</v>
      </c>
      <c r="E6" s="7">
        <f t="shared" si="1"/>
        <v>1.4832757720049945</v>
      </c>
      <c r="F6" s="7">
        <f t="shared" si="2"/>
        <v>0.020527946843627142</v>
      </c>
      <c r="G6" s="7">
        <f t="shared" si="0"/>
        <v>0.3560590135168234</v>
      </c>
      <c r="H6" s="25">
        <f t="shared" si="3"/>
        <v>0.00011970518522505297</v>
      </c>
      <c r="I6" s="3" t="s">
        <v>2</v>
      </c>
      <c r="J6" s="2">
        <v>8.214315507563207</v>
      </c>
    </row>
    <row r="7" spans="1:10" ht="12.75">
      <c r="A7" s="1">
        <v>1.54</v>
      </c>
      <c r="B7" s="7">
        <v>0.3097</v>
      </c>
      <c r="C7" s="7">
        <v>2.13</v>
      </c>
      <c r="D7" s="7">
        <v>0.0333</v>
      </c>
      <c r="E7" s="7">
        <f t="shared" si="1"/>
        <v>1.5815912586858438</v>
      </c>
      <c r="F7" s="7">
        <f t="shared" si="2"/>
        <v>0.30075214754977697</v>
      </c>
      <c r="G7" s="7">
        <f t="shared" si="0"/>
        <v>0.32674979492533296</v>
      </c>
      <c r="H7" s="25">
        <f t="shared" si="3"/>
        <v>0.00029069550699591036</v>
      </c>
      <c r="I7" s="3"/>
      <c r="J7" s="2"/>
    </row>
    <row r="8" spans="1:10" ht="12.75">
      <c r="A8" s="1">
        <v>1.43</v>
      </c>
      <c r="B8" s="7">
        <v>0.3217</v>
      </c>
      <c r="C8" s="7">
        <v>0.61</v>
      </c>
      <c r="D8" s="7">
        <v>0.1</v>
      </c>
      <c r="E8" s="7">
        <f t="shared" si="1"/>
        <v>0.7905748697147622</v>
      </c>
      <c r="F8" s="7">
        <f t="shared" si="2"/>
        <v>0.03260728357250335</v>
      </c>
      <c r="G8" s="7">
        <f t="shared" si="0"/>
        <v>0.3073717866695182</v>
      </c>
      <c r="H8" s="25">
        <f t="shared" si="3"/>
        <v>0.000205297697243796</v>
      </c>
      <c r="I8" s="3"/>
      <c r="J8" s="2"/>
    </row>
    <row r="9" spans="1:10" ht="12.75">
      <c r="A9" s="1">
        <v>1.53</v>
      </c>
      <c r="B9" s="7">
        <v>0.2516</v>
      </c>
      <c r="C9" s="7">
        <v>2.27</v>
      </c>
      <c r="D9" s="7">
        <v>0.5</v>
      </c>
      <c r="E9" s="7">
        <f t="shared" si="1"/>
        <v>2.381465937324161</v>
      </c>
      <c r="F9" s="7">
        <f t="shared" si="2"/>
        <v>0.012424655183553762</v>
      </c>
      <c r="G9" s="7">
        <f t="shared" si="0"/>
        <v>0.25886613482568666</v>
      </c>
      <c r="H9" s="25">
        <f t="shared" si="3"/>
        <v>5.279671530505659E-05</v>
      </c>
      <c r="I9" s="3" t="s">
        <v>3</v>
      </c>
      <c r="J9" s="2">
        <v>-0.9295957337988145</v>
      </c>
    </row>
    <row r="10" spans="9:10" ht="12.75">
      <c r="I10" s="3" t="s">
        <v>4</v>
      </c>
      <c r="J10" s="2">
        <v>-0.31519042686451454</v>
      </c>
    </row>
    <row r="11" spans="5:10" ht="12.75">
      <c r="E11" s="44" t="s">
        <v>55</v>
      </c>
      <c r="F11" s="45">
        <f>COUNT(C3:C9)</f>
        <v>7</v>
      </c>
      <c r="G11" s="44" t="s">
        <v>55</v>
      </c>
      <c r="H11" s="45">
        <f>COUNT(B3:B9)</f>
        <v>7</v>
      </c>
      <c r="I11" s="3" t="s">
        <v>5</v>
      </c>
      <c r="J11" s="2">
        <v>-0.0871285114370809</v>
      </c>
    </row>
    <row r="12" spans="5:10" ht="12.75">
      <c r="E12" s="44" t="s">
        <v>19</v>
      </c>
      <c r="F12" s="46">
        <f>SUM(F3:F9)</f>
        <v>0.7375099938728148</v>
      </c>
      <c r="G12" s="44" t="s">
        <v>19</v>
      </c>
      <c r="H12" s="46">
        <f>SUM(H3:H9)</f>
        <v>0.001418760879485251</v>
      </c>
      <c r="I12" s="2"/>
      <c r="J12" s="2"/>
    </row>
    <row r="13" spans="5:10" ht="12.75">
      <c r="E13" s="44" t="s">
        <v>56</v>
      </c>
      <c r="F13" s="46">
        <f>VAR(C3:C9)</f>
        <v>0.6498904761904761</v>
      </c>
      <c r="G13" s="44" t="s">
        <v>56</v>
      </c>
      <c r="H13" s="46">
        <f>VAR(B3:B9)</f>
        <v>0.0040071628571429025</v>
      </c>
      <c r="I13" s="2"/>
      <c r="J13" s="2"/>
    </row>
    <row r="14" spans="5:10" ht="14.25">
      <c r="E14" s="44" t="s">
        <v>32</v>
      </c>
      <c r="F14" s="47">
        <f>1-F12/(F13*(F11-1))</f>
        <v>0.8108630041285454</v>
      </c>
      <c r="G14" s="44" t="s">
        <v>32</v>
      </c>
      <c r="H14" s="47">
        <f>1-H12/(H13*(H11-1))</f>
        <v>0.9409906322725624</v>
      </c>
      <c r="I14" s="2"/>
      <c r="J14" s="2"/>
    </row>
    <row r="15" spans="5:9" ht="12.75">
      <c r="E15" s="44"/>
      <c r="F15" s="47"/>
      <c r="I15" s="2"/>
    </row>
    <row r="16" spans="1:10" ht="15">
      <c r="A16" s="9" t="s">
        <v>9</v>
      </c>
      <c r="B16" s="9" t="s">
        <v>12</v>
      </c>
      <c r="C16" s="9" t="s">
        <v>10</v>
      </c>
      <c r="D16" s="9" t="s">
        <v>11</v>
      </c>
      <c r="E16" s="5" t="s">
        <v>57</v>
      </c>
      <c r="F16" s="5" t="s">
        <v>58</v>
      </c>
      <c r="G16" s="5" t="s">
        <v>59</v>
      </c>
      <c r="H16" s="5" t="s">
        <v>60</v>
      </c>
      <c r="I16" s="5" t="s">
        <v>13</v>
      </c>
      <c r="J16" s="3"/>
    </row>
    <row r="17" spans="1:10" ht="12.75">
      <c r="A17" s="7">
        <f aca="true" t="shared" si="4" ref="A17:A51">EXP($J$9+$J$10*I17)*0.01^$J$11</f>
        <v>0.4039021542452119</v>
      </c>
      <c r="B17" s="7">
        <f aca="true" t="shared" si="5" ref="B17:B51">(1-(I17/2.65))-0.1</f>
        <v>0.44716981132075473</v>
      </c>
      <c r="C17" s="7">
        <f aca="true" t="shared" si="6" ref="C17:C51">EXP($J$9+$J$10*I17)*1.5^$J$11</f>
        <v>0.2610216780761893</v>
      </c>
      <c r="D17" s="7">
        <f>(2/($J$4*(I17^$J$6)))^(1/$J$5)</f>
        <v>0.11108667815834904</v>
      </c>
      <c r="E17" s="7">
        <f>MIN(A17:B17)</f>
        <v>0.4039021542452119</v>
      </c>
      <c r="F17" s="7">
        <f>MAX(C17:D17)</f>
        <v>0.2610216780761893</v>
      </c>
      <c r="G17" s="7">
        <f>E17-F17</f>
        <v>0.1428804761690226</v>
      </c>
      <c r="H17" s="7">
        <f>A17-C17</f>
        <v>0.1428804761690226</v>
      </c>
      <c r="I17" s="36">
        <v>1.2</v>
      </c>
      <c r="J17" s="36"/>
    </row>
    <row r="18" spans="1:10" ht="12.75">
      <c r="A18" s="7">
        <f t="shared" si="4"/>
        <v>0.40136404069294856</v>
      </c>
      <c r="B18" s="7">
        <f t="shared" si="5"/>
        <v>0.439622641509434</v>
      </c>
      <c r="C18" s="7">
        <f t="shared" si="6"/>
        <v>0.2593814227529719</v>
      </c>
      <c r="D18" s="7">
        <f aca="true" t="shared" si="7" ref="D18:D51">(2/($J$4*(I18^$J$6)))^(1/$J$5)</f>
        <v>0.11806849820487764</v>
      </c>
      <c r="E18" s="7">
        <f aca="true" t="shared" si="8" ref="E18:E51">MIN(A18:B18)</f>
        <v>0.40136404069294856</v>
      </c>
      <c r="F18" s="7">
        <f aca="true" t="shared" si="9" ref="F18:F51">MAX(C18:D18)</f>
        <v>0.2593814227529719</v>
      </c>
      <c r="G18" s="7">
        <f>E18-F18</f>
        <v>0.14198261793997669</v>
      </c>
      <c r="H18" s="7">
        <f aca="true" t="shared" si="10" ref="H18:H51">A18-C18</f>
        <v>0.14198261793997669</v>
      </c>
      <c r="I18" s="36">
        <f>I17+0.02</f>
        <v>1.22</v>
      </c>
      <c r="J18" s="36"/>
    </row>
    <row r="19" spans="1:10" ht="12.75">
      <c r="A19" s="7">
        <f t="shared" si="4"/>
        <v>0.39884187659858356</v>
      </c>
      <c r="B19" s="7">
        <f t="shared" si="5"/>
        <v>0.4320754716981132</v>
      </c>
      <c r="C19" s="7">
        <f t="shared" si="6"/>
        <v>0.25775147476340265</v>
      </c>
      <c r="D19" s="7">
        <f t="shared" si="7"/>
        <v>0.1253648077669068</v>
      </c>
      <c r="E19" s="7">
        <f t="shared" si="8"/>
        <v>0.39884187659858356</v>
      </c>
      <c r="F19" s="7">
        <f t="shared" si="9"/>
        <v>0.25775147476340265</v>
      </c>
      <c r="G19" s="7">
        <f aca="true" t="shared" si="11" ref="G19:G39">E19-F19</f>
        <v>0.1410904018351809</v>
      </c>
      <c r="H19" s="7">
        <f t="shared" si="10"/>
        <v>0.1410904018351809</v>
      </c>
      <c r="I19" s="36">
        <f aca="true" t="shared" si="12" ref="I19:I51">I18+0.02</f>
        <v>1.24</v>
      </c>
      <c r="J19" s="36"/>
    </row>
    <row r="20" spans="1:10" ht="12.75">
      <c r="A20" s="7">
        <f t="shared" si="4"/>
        <v>0.39633556173602297</v>
      </c>
      <c r="B20" s="7">
        <f t="shared" si="5"/>
        <v>0.42452830188679247</v>
      </c>
      <c r="C20" s="7">
        <f t="shared" si="6"/>
        <v>0.25613176933639054</v>
      </c>
      <c r="D20" s="7">
        <f t="shared" si="7"/>
        <v>0.1329843562892425</v>
      </c>
      <c r="E20" s="7">
        <f t="shared" si="8"/>
        <v>0.39633556173602297</v>
      </c>
      <c r="F20" s="7">
        <f t="shared" si="9"/>
        <v>0.25613176933639054</v>
      </c>
      <c r="G20" s="7">
        <f t="shared" si="11"/>
        <v>0.14020379239963243</v>
      </c>
      <c r="H20" s="7">
        <f t="shared" si="10"/>
        <v>0.14020379239963243</v>
      </c>
      <c r="I20" s="36">
        <f t="shared" si="12"/>
        <v>1.26</v>
      </c>
      <c r="J20" s="36"/>
    </row>
    <row r="21" spans="1:10" ht="12.75">
      <c r="A21" s="7">
        <f t="shared" si="4"/>
        <v>0.3938449965089919</v>
      </c>
      <c r="B21" s="7">
        <f t="shared" si="5"/>
        <v>0.4169811320754717</v>
      </c>
      <c r="C21" s="7">
        <f t="shared" si="6"/>
        <v>0.25452224210786484</v>
      </c>
      <c r="D21" s="7">
        <f t="shared" si="7"/>
        <v>0.14093599080121003</v>
      </c>
      <c r="E21" s="7">
        <f t="shared" si="8"/>
        <v>0.3938449965089919</v>
      </c>
      <c r="F21" s="7">
        <f t="shared" si="9"/>
        <v>0.25452224210786484</v>
      </c>
      <c r="G21" s="7">
        <f t="shared" si="11"/>
        <v>0.13932275440112707</v>
      </c>
      <c r="H21" s="7">
        <f t="shared" si="10"/>
        <v>0.13932275440112707</v>
      </c>
      <c r="I21" s="36">
        <f t="shared" si="12"/>
        <v>1.28</v>
      </c>
      <c r="J21" s="36"/>
    </row>
    <row r="22" spans="1:10" ht="12.75">
      <c r="A22" s="7">
        <f t="shared" si="4"/>
        <v>0.39137008194707623</v>
      </c>
      <c r="B22" s="7">
        <f t="shared" si="5"/>
        <v>0.40943396226415085</v>
      </c>
      <c r="C22" s="7">
        <f t="shared" si="6"/>
        <v>0.2529228291182173</v>
      </c>
      <c r="D22" s="7">
        <f t="shared" si="7"/>
        <v>0.14922865543010727</v>
      </c>
      <c r="E22" s="7">
        <f t="shared" si="8"/>
        <v>0.39137008194707623</v>
      </c>
      <c r="F22" s="7">
        <f t="shared" si="9"/>
        <v>0.2529228291182173</v>
      </c>
      <c r="G22" s="7">
        <f t="shared" si="11"/>
        <v>0.13844725282885895</v>
      </c>
      <c r="H22" s="7">
        <f t="shared" si="10"/>
        <v>0.13844725282885895</v>
      </c>
      <c r="I22" s="36">
        <f t="shared" si="12"/>
        <v>1.3</v>
      </c>
      <c r="J22" s="36"/>
    </row>
    <row r="23" spans="1:10" ht="12.75">
      <c r="A23" s="7">
        <f t="shared" si="4"/>
        <v>0.3889107197017903</v>
      </c>
      <c r="B23" s="7">
        <f t="shared" si="5"/>
        <v>0.4018867924528301</v>
      </c>
      <c r="C23" s="7">
        <f t="shared" si="6"/>
        <v>0.2513334668097607</v>
      </c>
      <c r="D23" s="7">
        <f t="shared" si="7"/>
        <v>0.15787139092469082</v>
      </c>
      <c r="E23" s="7">
        <f t="shared" si="8"/>
        <v>0.3889107197017903</v>
      </c>
      <c r="F23" s="7">
        <f t="shared" si="9"/>
        <v>0.2513334668097607</v>
      </c>
      <c r="G23" s="7">
        <f t="shared" si="11"/>
        <v>0.1375772528920296</v>
      </c>
      <c r="H23" s="7">
        <f t="shared" si="10"/>
        <v>0.1375772528920296</v>
      </c>
      <c r="I23" s="36">
        <f t="shared" si="12"/>
        <v>1.32</v>
      </c>
      <c r="J23" s="36"/>
    </row>
    <row r="24" spans="1:10" ht="12.75">
      <c r="A24" s="7">
        <f t="shared" si="4"/>
        <v>0.3864668120426688</v>
      </c>
      <c r="B24" s="7">
        <f t="shared" si="5"/>
        <v>0.39433962264150946</v>
      </c>
      <c r="C24" s="7">
        <f t="shared" si="6"/>
        <v>0.24975409202420343</v>
      </c>
      <c r="D24" s="7">
        <f t="shared" si="7"/>
        <v>0.16687333418833594</v>
      </c>
      <c r="E24" s="7">
        <f t="shared" si="8"/>
        <v>0.3864668120426688</v>
      </c>
      <c r="F24" s="7">
        <f t="shared" si="9"/>
        <v>0.24975409202420343</v>
      </c>
      <c r="G24" s="7">
        <f t="shared" si="11"/>
        <v>0.13671272001846538</v>
      </c>
      <c r="H24" s="7">
        <f t="shared" si="10"/>
        <v>0.13671272001846538</v>
      </c>
      <c r="I24" s="36">
        <f t="shared" si="12"/>
        <v>1.34</v>
      </c>
      <c r="J24" s="36"/>
    </row>
    <row r="25" spans="1:10" ht="12.75">
      <c r="A25" s="7">
        <f t="shared" si="4"/>
        <v>0.38403826185338213</v>
      </c>
      <c r="B25" s="7">
        <f t="shared" si="5"/>
        <v>0.3867924528301886</v>
      </c>
      <c r="C25" s="7">
        <f t="shared" si="6"/>
        <v>0.24818464200013893</v>
      </c>
      <c r="D25" s="7">
        <f t="shared" si="7"/>
        <v>0.17624371782153003</v>
      </c>
      <c r="E25" s="7">
        <f t="shared" si="8"/>
        <v>0.38403826185338213</v>
      </c>
      <c r="F25" s="7">
        <f t="shared" si="9"/>
        <v>0.24818464200013893</v>
      </c>
      <c r="G25" s="7">
        <f t="shared" si="11"/>
        <v>0.1358536198532432</v>
      </c>
      <c r="H25" s="7">
        <f t="shared" si="10"/>
        <v>0.1358536198532432</v>
      </c>
      <c r="I25" s="36">
        <f t="shared" si="12"/>
        <v>1.36</v>
      </c>
      <c r="J25" s="36"/>
    </row>
    <row r="26" spans="1:10" ht="12.75">
      <c r="A26" s="7">
        <f t="shared" si="4"/>
        <v>0.38162497262787837</v>
      </c>
      <c r="B26" s="7">
        <f t="shared" si="5"/>
        <v>0.37924528301886784</v>
      </c>
      <c r="C26" s="7">
        <f t="shared" si="6"/>
        <v>0.2466250543705524</v>
      </c>
      <c r="D26" s="7">
        <f t="shared" si="7"/>
        <v>0.1859918696733759</v>
      </c>
      <c r="E26" s="7">
        <f t="shared" si="8"/>
        <v>0.37924528301886784</v>
      </c>
      <c r="F26" s="7">
        <f t="shared" si="9"/>
        <v>0.2466250543705524</v>
      </c>
      <c r="G26" s="7">
        <f t="shared" si="11"/>
        <v>0.13262022864831544</v>
      </c>
      <c r="H26" s="7">
        <f t="shared" si="10"/>
        <v>0.13499991825732596</v>
      </c>
      <c r="I26" s="36">
        <f t="shared" si="12"/>
        <v>1.3800000000000001</v>
      </c>
      <c r="J26" s="36"/>
    </row>
    <row r="27" spans="1:10" ht="12.75">
      <c r="A27" s="7">
        <f t="shared" si="4"/>
        <v>0.3792268484665477</v>
      </c>
      <c r="B27" s="7">
        <f t="shared" si="5"/>
        <v>0.3716981132075471</v>
      </c>
      <c r="C27" s="7">
        <f t="shared" si="6"/>
        <v>0.24507526716034217</v>
      </c>
      <c r="D27" s="7">
        <f t="shared" si="7"/>
        <v>0.19612721240179581</v>
      </c>
      <c r="E27" s="7">
        <f t="shared" si="8"/>
        <v>0.3716981132075471</v>
      </c>
      <c r="F27" s="7">
        <f t="shared" si="9"/>
        <v>0.24507526716034217</v>
      </c>
      <c r="G27" s="7">
        <f t="shared" si="11"/>
        <v>0.12662284604720492</v>
      </c>
      <c r="H27" s="7">
        <f t="shared" si="10"/>
        <v>0.13415158130620553</v>
      </c>
      <c r="I27" s="36">
        <f t="shared" si="12"/>
        <v>1.4000000000000001</v>
      </c>
      <c r="J27" s="36"/>
    </row>
    <row r="28" spans="1:10" ht="12.75">
      <c r="A28" s="7">
        <f t="shared" si="4"/>
        <v>0.3768437940724117</v>
      </c>
      <c r="B28" s="7">
        <f t="shared" si="5"/>
        <v>0.36415094339622633</v>
      </c>
      <c r="C28" s="7">
        <f t="shared" si="6"/>
        <v>0.24353521878385698</v>
      </c>
      <c r="D28" s="7">
        <f t="shared" si="7"/>
        <v>0.20665926304214452</v>
      </c>
      <c r="E28" s="7">
        <f t="shared" si="8"/>
        <v>0.36415094339622633</v>
      </c>
      <c r="F28" s="7">
        <f t="shared" si="9"/>
        <v>0.24353521878385698</v>
      </c>
      <c r="G28" s="7">
        <f t="shared" si="11"/>
        <v>0.12061572461236936</v>
      </c>
      <c r="H28" s="7">
        <f t="shared" si="10"/>
        <v>0.13330857528855472</v>
      </c>
      <c r="I28" s="36">
        <f>I27+0.02</f>
        <v>1.4200000000000002</v>
      </c>
      <c r="J28" s="36"/>
    </row>
    <row r="29" spans="1:10" ht="12.75">
      <c r="A29" s="7">
        <f t="shared" si="4"/>
        <v>0.3744757147473363</v>
      </c>
      <c r="B29" s="7">
        <f t="shared" si="5"/>
        <v>0.3566037735849056</v>
      </c>
      <c r="C29" s="7">
        <f t="shared" si="6"/>
        <v>0.24200484804244857</v>
      </c>
      <c r="D29" s="7">
        <f t="shared" si="7"/>
        <v>0.21759763258395046</v>
      </c>
      <c r="E29" s="7">
        <f t="shared" si="8"/>
        <v>0.3566037735849056</v>
      </c>
      <c r="F29" s="7">
        <f t="shared" si="9"/>
        <v>0.24200484804244857</v>
      </c>
      <c r="G29" s="7">
        <f t="shared" si="11"/>
        <v>0.11459892554245701</v>
      </c>
      <c r="H29" s="7">
        <f t="shared" si="10"/>
        <v>0.13247086670488775</v>
      </c>
      <c r="I29" s="36">
        <f t="shared" si="12"/>
        <v>1.4400000000000002</v>
      </c>
      <c r="J29" s="36"/>
    </row>
    <row r="30" spans="1:10" ht="12.75">
      <c r="A30" s="7">
        <f t="shared" si="4"/>
        <v>0.37212251638826865</v>
      </c>
      <c r="B30" s="7">
        <f t="shared" si="5"/>
        <v>0.34905660377358483</v>
      </c>
      <c r="C30" s="7">
        <f t="shared" si="6"/>
        <v>0.24048409412203972</v>
      </c>
      <c r="D30" s="7">
        <f t="shared" si="7"/>
        <v>0.22895202555552113</v>
      </c>
      <c r="E30" s="7">
        <f t="shared" si="8"/>
        <v>0.34905660377358483</v>
      </c>
      <c r="F30" s="7">
        <f t="shared" si="9"/>
        <v>0.24048409412203972</v>
      </c>
      <c r="G30" s="7">
        <f t="shared" si="11"/>
        <v>0.10857250965154511</v>
      </c>
      <c r="H30" s="7">
        <f t="shared" si="10"/>
        <v>0.13163842226622893</v>
      </c>
      <c r="I30" s="36">
        <f t="shared" si="12"/>
        <v>1.4600000000000002</v>
      </c>
      <c r="J30" s="36"/>
    </row>
    <row r="31" spans="1:10" ht="12.75">
      <c r="A31" s="7">
        <f t="shared" si="4"/>
        <v>0.3697841054834979</v>
      </c>
      <c r="B31" s="7">
        <f t="shared" si="5"/>
        <v>0.3415094339622641</v>
      </c>
      <c r="C31" s="7">
        <f t="shared" si="6"/>
        <v>0.238972896590708</v>
      </c>
      <c r="D31" s="7">
        <f t="shared" si="7"/>
        <v>0.24073223961615636</v>
      </c>
      <c r="E31" s="7">
        <f t="shared" si="8"/>
        <v>0.3415094339622641</v>
      </c>
      <c r="F31" s="7">
        <f t="shared" si="9"/>
        <v>0.24073223961615636</v>
      </c>
      <c r="G31" s="7">
        <f t="shared" si="11"/>
        <v>0.10077719434610771</v>
      </c>
      <c r="H31" s="7">
        <f t="shared" si="10"/>
        <v>0.13081120889278988</v>
      </c>
      <c r="I31" s="36">
        <f t="shared" si="12"/>
        <v>1.4800000000000002</v>
      </c>
      <c r="J31" s="36"/>
    </row>
    <row r="32" spans="1:10" ht="12.75">
      <c r="A32" s="7">
        <f t="shared" si="4"/>
        <v>0.36746038910893897</v>
      </c>
      <c r="B32" s="7">
        <f t="shared" si="5"/>
        <v>0.3339622641509433</v>
      </c>
      <c r="C32" s="7">
        <f t="shared" si="6"/>
        <v>0.23747119539628395</v>
      </c>
      <c r="D32" s="7">
        <f t="shared" si="7"/>
        <v>0.25294816515572965</v>
      </c>
      <c r="E32" s="7">
        <f t="shared" si="8"/>
        <v>0.3339622641509433</v>
      </c>
      <c r="F32" s="7">
        <f t="shared" si="9"/>
        <v>0.25294816515572965</v>
      </c>
      <c r="G32" s="7">
        <f t="shared" si="11"/>
        <v>0.08101409899521367</v>
      </c>
      <c r="H32" s="7">
        <f t="shared" si="10"/>
        <v>0.12998919371265502</v>
      </c>
      <c r="I32" s="36">
        <f t="shared" si="12"/>
        <v>1.5000000000000002</v>
      </c>
      <c r="J32" s="36"/>
    </row>
    <row r="33" spans="1:10" ht="12.75">
      <c r="A33" s="7">
        <f t="shared" si="4"/>
        <v>0.36630401249148203</v>
      </c>
      <c r="B33" s="7">
        <f t="shared" si="5"/>
        <v>0.33018867924528306</v>
      </c>
      <c r="C33" s="7">
        <f t="shared" si="6"/>
        <v>0.23672388726236043</v>
      </c>
      <c r="D33" s="7">
        <f t="shared" si="7"/>
        <v>0.25922263573604215</v>
      </c>
      <c r="E33" s="7">
        <f t="shared" si="8"/>
        <v>0.33018867924528306</v>
      </c>
      <c r="F33" s="7">
        <f t="shared" si="9"/>
        <v>0.25922263573604215</v>
      </c>
      <c r="G33" s="7">
        <f t="shared" si="11"/>
        <v>0.0709660435092409</v>
      </c>
      <c r="H33" s="7">
        <f t="shared" si="10"/>
        <v>0.1295801252291216</v>
      </c>
      <c r="I33" s="36">
        <v>1.51</v>
      </c>
      <c r="J33" s="36"/>
    </row>
    <row r="34" spans="1:10" ht="12.75">
      <c r="A34" s="7">
        <f t="shared" si="4"/>
        <v>0.36515127492443994</v>
      </c>
      <c r="B34" s="7">
        <f t="shared" si="5"/>
        <v>0.3264150943396227</v>
      </c>
      <c r="C34" s="7">
        <f t="shared" si="6"/>
        <v>0.2359789308639647</v>
      </c>
      <c r="D34" s="7">
        <f t="shared" si="7"/>
        <v>0.2656097849014039</v>
      </c>
      <c r="E34" s="7">
        <f t="shared" si="8"/>
        <v>0.3264150943396227</v>
      </c>
      <c r="F34" s="7">
        <f t="shared" si="9"/>
        <v>0.2656097849014039</v>
      </c>
      <c r="G34" s="7">
        <f t="shared" si="11"/>
        <v>0.06080530943821877</v>
      </c>
      <c r="H34" s="7">
        <f t="shared" si="10"/>
        <v>0.12917234406047523</v>
      </c>
      <c r="I34" s="36">
        <v>1.52</v>
      </c>
      <c r="J34" s="36"/>
    </row>
    <row r="35" spans="1:10" ht="12.75">
      <c r="A35" s="7">
        <f t="shared" si="4"/>
        <v>0.36400216495593113</v>
      </c>
      <c r="B35" s="8">
        <f t="shared" si="5"/>
        <v>0.3226415094339623</v>
      </c>
      <c r="C35" s="7">
        <f t="shared" si="6"/>
        <v>0.2352363188003208</v>
      </c>
      <c r="D35" s="8">
        <f t="shared" si="7"/>
        <v>0.2721108748570239</v>
      </c>
      <c r="E35" s="7">
        <f t="shared" si="8"/>
        <v>0.3226415094339623</v>
      </c>
      <c r="F35" s="7">
        <f t="shared" si="9"/>
        <v>0.2721108748570239</v>
      </c>
      <c r="G35" s="7">
        <f t="shared" si="11"/>
        <v>0.050530634576938405</v>
      </c>
      <c r="H35" s="7">
        <f t="shared" si="10"/>
        <v>0.12876584615561032</v>
      </c>
      <c r="I35" s="48">
        <v>1.53</v>
      </c>
      <c r="J35" s="37"/>
    </row>
    <row r="36" spans="1:9" ht="12.75">
      <c r="A36" s="7">
        <f t="shared" si="4"/>
        <v>0.3628566711701126</v>
      </c>
      <c r="B36" s="49">
        <f t="shared" si="5"/>
        <v>0.3188679245283019</v>
      </c>
      <c r="C36" s="7">
        <f t="shared" si="6"/>
        <v>0.23449604369394275</v>
      </c>
      <c r="D36" s="49">
        <f t="shared" si="7"/>
        <v>0.27872717353126353</v>
      </c>
      <c r="E36" s="7">
        <f t="shared" si="8"/>
        <v>0.3188679245283019</v>
      </c>
      <c r="F36" s="7">
        <f t="shared" si="9"/>
        <v>0.27872717353126353</v>
      </c>
      <c r="G36" s="7">
        <f t="shared" si="11"/>
        <v>0.0401407509970384</v>
      </c>
      <c r="H36" s="7">
        <f t="shared" si="10"/>
        <v>0.12836062747616986</v>
      </c>
      <c r="I36" s="50">
        <v>1.54</v>
      </c>
    </row>
    <row r="37" spans="1:10" ht="12.75">
      <c r="A37" s="7">
        <f t="shared" si="4"/>
        <v>0.3617147821870663</v>
      </c>
      <c r="B37" s="49">
        <f t="shared" si="5"/>
        <v>0.31509433962264155</v>
      </c>
      <c r="C37" s="7">
        <f t="shared" si="6"/>
        <v>0.233758098190561</v>
      </c>
      <c r="D37" s="49">
        <f t="shared" si="7"/>
        <v>0.28545995456392625</v>
      </c>
      <c r="E37" s="7">
        <f t="shared" si="8"/>
        <v>0.31509433962264155</v>
      </c>
      <c r="F37" s="7">
        <f t="shared" si="9"/>
        <v>0.28545995456392625</v>
      </c>
      <c r="G37" s="7">
        <f t="shared" si="11"/>
        <v>0.029634385058715296</v>
      </c>
      <c r="H37" s="7">
        <f t="shared" si="10"/>
        <v>0.1279566839965053</v>
      </c>
      <c r="I37" s="50">
        <v>1.55</v>
      </c>
      <c r="J37" s="38"/>
    </row>
    <row r="38" spans="1:9" ht="12.75">
      <c r="A38" s="7">
        <f t="shared" si="4"/>
        <v>0.3605764866626863</v>
      </c>
      <c r="B38" s="49">
        <f t="shared" si="5"/>
        <v>0.31132075471698106</v>
      </c>
      <c r="C38" s="7">
        <f t="shared" si="6"/>
        <v>0.2330224749590496</v>
      </c>
      <c r="D38" s="49">
        <f t="shared" si="7"/>
        <v>0.29231049729464703</v>
      </c>
      <c r="E38" s="7">
        <f t="shared" si="8"/>
        <v>0.31132075471698106</v>
      </c>
      <c r="F38" s="7">
        <f t="shared" si="9"/>
        <v>0.29231049729464703</v>
      </c>
      <c r="G38" s="7">
        <f t="shared" si="11"/>
        <v>0.01901025742233403</v>
      </c>
      <c r="H38" s="7">
        <f t="shared" si="10"/>
        <v>0.12755401170363673</v>
      </c>
      <c r="I38" s="50">
        <v>1.56</v>
      </c>
    </row>
    <row r="39" spans="1:11" ht="15">
      <c r="A39" s="51">
        <f t="shared" si="4"/>
        <v>0.3594417732885657</v>
      </c>
      <c r="B39" s="51">
        <f t="shared" si="5"/>
        <v>0.3075471698113207</v>
      </c>
      <c r="C39" s="51">
        <f t="shared" si="6"/>
        <v>0.23228916669135308</v>
      </c>
      <c r="D39" s="51">
        <f t="shared" si="7"/>
        <v>0.2992800867513799</v>
      </c>
      <c r="E39" s="51">
        <f t="shared" si="8"/>
        <v>0.3075471698113207</v>
      </c>
      <c r="F39" s="51">
        <f t="shared" si="9"/>
        <v>0.2992800867513799</v>
      </c>
      <c r="G39" s="51">
        <f t="shared" si="11"/>
        <v>0.008267083059940783</v>
      </c>
      <c r="H39" s="51">
        <f t="shared" si="10"/>
        <v>0.12715260659721261</v>
      </c>
      <c r="I39" s="52">
        <v>1.57</v>
      </c>
      <c r="J39" s="3" t="s">
        <v>22</v>
      </c>
      <c r="K39" s="38">
        <f>AVERAGE(I39:I40)</f>
        <v>1.58</v>
      </c>
    </row>
    <row r="40" spans="1:10" ht="12.75">
      <c r="A40" s="51">
        <f t="shared" si="4"/>
        <v>0.35718304793529754</v>
      </c>
      <c r="B40" s="51">
        <f t="shared" si="5"/>
        <v>0.29999999999999993</v>
      </c>
      <c r="C40" s="51">
        <f t="shared" si="6"/>
        <v>0.23082946593010048</v>
      </c>
      <c r="D40" s="51">
        <f t="shared" si="7"/>
        <v>0.3135815743279</v>
      </c>
      <c r="E40" s="51">
        <f t="shared" si="8"/>
        <v>0.29999999999999993</v>
      </c>
      <c r="F40" s="51">
        <f t="shared" si="9"/>
        <v>0.3135815743279</v>
      </c>
      <c r="G40" s="51">
        <v>0</v>
      </c>
      <c r="H40" s="51">
        <f t="shared" si="10"/>
        <v>0.12635358200519706</v>
      </c>
      <c r="I40" s="52">
        <f t="shared" si="12"/>
        <v>1.59</v>
      </c>
      <c r="J40" s="36"/>
    </row>
    <row r="41" spans="1:10" ht="12.75">
      <c r="A41" s="7">
        <f t="shared" si="4"/>
        <v>0.35493851636973206</v>
      </c>
      <c r="B41" s="7">
        <f t="shared" si="5"/>
        <v>0.2924528301886792</v>
      </c>
      <c r="C41" s="7">
        <f t="shared" si="6"/>
        <v>0.2293789379010195</v>
      </c>
      <c r="D41" s="7">
        <f t="shared" si="7"/>
        <v>0.328374810852112</v>
      </c>
      <c r="E41" s="7">
        <f t="shared" si="8"/>
        <v>0.2924528301886792</v>
      </c>
      <c r="F41" s="7">
        <f t="shared" si="9"/>
        <v>0.328374810852112</v>
      </c>
      <c r="G41" s="7">
        <v>0</v>
      </c>
      <c r="H41" s="7">
        <f t="shared" si="10"/>
        <v>0.12555957846871257</v>
      </c>
      <c r="I41" s="36">
        <f t="shared" si="12"/>
        <v>1.61</v>
      </c>
      <c r="J41" s="36"/>
    </row>
    <row r="42" spans="1:10" ht="12.75">
      <c r="A42" s="7">
        <f t="shared" si="4"/>
        <v>0.35270808939837367</v>
      </c>
      <c r="B42" s="7">
        <f t="shared" si="5"/>
        <v>0.2849056603773584</v>
      </c>
      <c r="C42" s="7">
        <f t="shared" si="6"/>
        <v>0.2279375249628332</v>
      </c>
      <c r="D42" s="7">
        <f t="shared" si="7"/>
        <v>0.3436702801750093</v>
      </c>
      <c r="E42" s="7">
        <f t="shared" si="8"/>
        <v>0.2849056603773584</v>
      </c>
      <c r="F42" s="7">
        <f t="shared" si="9"/>
        <v>0.3436702801750093</v>
      </c>
      <c r="G42" s="7">
        <v>0</v>
      </c>
      <c r="H42" s="7">
        <f t="shared" si="10"/>
        <v>0.12477056443554047</v>
      </c>
      <c r="I42" s="36">
        <f t="shared" si="12"/>
        <v>1.6300000000000001</v>
      </c>
      <c r="J42" s="36"/>
    </row>
    <row r="43" spans="1:10" ht="12.75">
      <c r="A43" s="7">
        <f t="shared" si="4"/>
        <v>0.3504916783882174</v>
      </c>
      <c r="B43" s="7">
        <f t="shared" si="5"/>
        <v>0.2773584905660377</v>
      </c>
      <c r="C43" s="7">
        <f t="shared" si="6"/>
        <v>0.22650516983648172</v>
      </c>
      <c r="D43" s="7">
        <f t="shared" si="7"/>
        <v>0.3594785560880698</v>
      </c>
      <c r="E43" s="7">
        <f t="shared" si="8"/>
        <v>0.2773584905660377</v>
      </c>
      <c r="F43" s="7">
        <f t="shared" si="9"/>
        <v>0.3594785560880698</v>
      </c>
      <c r="G43" s="7">
        <v>0</v>
      </c>
      <c r="H43" s="7">
        <f t="shared" si="10"/>
        <v>0.12398650855173565</v>
      </c>
      <c r="I43" s="36">
        <f t="shared" si="12"/>
        <v>1.6500000000000001</v>
      </c>
      <c r="J43" s="36"/>
    </row>
    <row r="44" spans="1:10" ht="12.75">
      <c r="A44" s="7">
        <f t="shared" si="4"/>
        <v>0.34828919526322627</v>
      </c>
      <c r="B44" s="7">
        <f t="shared" si="5"/>
        <v>0.2698113207547169</v>
      </c>
      <c r="C44" s="7">
        <f t="shared" si="6"/>
        <v>0.22508181560284563</v>
      </c>
      <c r="D44" s="7">
        <f t="shared" si="7"/>
        <v>0.37581030197706194</v>
      </c>
      <c r="E44" s="7">
        <f t="shared" si="8"/>
        <v>0.2698113207547169</v>
      </c>
      <c r="F44" s="7">
        <f t="shared" si="9"/>
        <v>0.37581030197706194</v>
      </c>
      <c r="G44" s="7">
        <v>0</v>
      </c>
      <c r="H44" s="7">
        <f t="shared" si="10"/>
        <v>0.12320737966038064</v>
      </c>
      <c r="I44" s="36">
        <f t="shared" si="12"/>
        <v>1.6700000000000002</v>
      </c>
      <c r="J44" s="36"/>
    </row>
    <row r="45" spans="1:10" ht="12.75">
      <c r="A45" s="7">
        <f t="shared" si="4"/>
        <v>0.34610055250083144</v>
      </c>
      <c r="B45" s="7">
        <f t="shared" si="5"/>
        <v>0.26226415094339617</v>
      </c>
      <c r="C45" s="7">
        <f t="shared" si="6"/>
        <v>0.22366740570048402</v>
      </c>
      <c r="D45" s="7">
        <f t="shared" si="7"/>
        <v>0.3926762704813827</v>
      </c>
      <c r="E45" s="7">
        <f t="shared" si="8"/>
        <v>0.26226415094339617</v>
      </c>
      <c r="F45" s="7">
        <f t="shared" si="9"/>
        <v>0.3926762704813827</v>
      </c>
      <c r="G45" s="7">
        <v>0</v>
      </c>
      <c r="H45" s="7">
        <f t="shared" si="10"/>
        <v>0.12243314680034742</v>
      </c>
      <c r="I45" s="36">
        <f t="shared" si="12"/>
        <v>1.6900000000000002</v>
      </c>
      <c r="J45" s="36"/>
    </row>
    <row r="46" spans="1:10" ht="12.75">
      <c r="A46" s="7">
        <f t="shared" si="4"/>
        <v>0.3439256631284542</v>
      </c>
      <c r="B46" s="7">
        <f t="shared" si="5"/>
        <v>0.2547169811320754</v>
      </c>
      <c r="C46" s="7">
        <f t="shared" si="6"/>
        <v>0.22226188392338714</v>
      </c>
      <c r="D46" s="7">
        <f t="shared" si="7"/>
        <v>0.41008730315877284</v>
      </c>
      <c r="E46" s="7">
        <f t="shared" si="8"/>
        <v>0.2547169811320754</v>
      </c>
      <c r="F46" s="7">
        <f t="shared" si="9"/>
        <v>0.41008730315877284</v>
      </c>
      <c r="G46" s="7">
        <v>0</v>
      </c>
      <c r="H46" s="7">
        <f t="shared" si="10"/>
        <v>0.12166377920506705</v>
      </c>
      <c r="I46" s="36">
        <f t="shared" si="12"/>
        <v>1.7100000000000002</v>
      </c>
      <c r="J46" s="36"/>
    </row>
    <row r="47" spans="1:10" ht="12.75">
      <c r="A47" s="7">
        <f t="shared" si="4"/>
        <v>0.3417644407200499</v>
      </c>
      <c r="B47" s="7">
        <f t="shared" si="5"/>
        <v>0.24716981132075463</v>
      </c>
      <c r="C47" s="7">
        <f t="shared" si="6"/>
        <v>0.22086519441874278</v>
      </c>
      <c r="D47" s="7">
        <f t="shared" si="7"/>
        <v>0.4280543301552596</v>
      </c>
      <c r="E47" s="7">
        <f t="shared" si="8"/>
        <v>0.24716981132075463</v>
      </c>
      <c r="F47" s="7">
        <f t="shared" si="9"/>
        <v>0.4280543301552596</v>
      </c>
      <c r="G47" s="7">
        <v>0</v>
      </c>
      <c r="H47" s="7">
        <f t="shared" si="10"/>
        <v>0.12089924630130713</v>
      </c>
      <c r="I47" s="36">
        <f t="shared" si="12"/>
        <v>1.7300000000000002</v>
      </c>
      <c r="J47" s="36"/>
    </row>
    <row r="48" spans="1:10" ht="12.75">
      <c r="A48" s="7">
        <f t="shared" si="4"/>
        <v>0.33961679939267386</v>
      </c>
      <c r="B48" s="7">
        <f t="shared" si="5"/>
        <v>0.23962264150943388</v>
      </c>
      <c r="C48" s="7">
        <f t="shared" si="6"/>
        <v>0.21947728168471675</v>
      </c>
      <c r="D48" s="7">
        <f t="shared" si="7"/>
        <v>0.4465883698801888</v>
      </c>
      <c r="E48" s="7">
        <f t="shared" si="8"/>
        <v>0.23962264150943388</v>
      </c>
      <c r="F48" s="7">
        <f t="shared" si="9"/>
        <v>0.4465883698801888</v>
      </c>
      <c r="G48" s="7">
        <v>0</v>
      </c>
      <c r="H48" s="7">
        <f t="shared" si="10"/>
        <v>0.12013951770795711</v>
      </c>
      <c r="I48" s="36">
        <f t="shared" si="12"/>
        <v>1.7500000000000002</v>
      </c>
      <c r="J48" s="36"/>
    </row>
    <row r="49" spans="1:11" ht="12.75">
      <c r="A49" s="7">
        <f t="shared" si="4"/>
        <v>0.33748265380306774</v>
      </c>
      <c r="B49" s="7">
        <f t="shared" si="5"/>
        <v>0.23207547169811313</v>
      </c>
      <c r="C49" s="7">
        <f t="shared" si="6"/>
        <v>0.21809809056824728</v>
      </c>
      <c r="D49" s="7">
        <f t="shared" si="7"/>
        <v>0.46570052868620676</v>
      </c>
      <c r="E49" s="7">
        <f t="shared" si="8"/>
        <v>0.23207547169811313</v>
      </c>
      <c r="F49" s="7">
        <f t="shared" si="9"/>
        <v>0.46570052868620676</v>
      </c>
      <c r="G49" s="7">
        <v>0</v>
      </c>
      <c r="H49" s="7">
        <f t="shared" si="10"/>
        <v>0.11938456323482047</v>
      </c>
      <c r="I49" s="36">
        <f t="shared" si="12"/>
        <v>1.7700000000000002</v>
      </c>
      <c r="J49" s="36"/>
      <c r="K49" s="6"/>
    </row>
    <row r="50" spans="1:10" ht="12.75">
      <c r="A50" s="7">
        <f t="shared" si="4"/>
        <v>0.3353619191442688</v>
      </c>
      <c r="B50" s="7">
        <f t="shared" si="5"/>
        <v>0.22452830188679238</v>
      </c>
      <c r="C50" s="7">
        <f t="shared" si="6"/>
        <v>0.21672756626285333</v>
      </c>
      <c r="D50" s="7">
        <f t="shared" si="7"/>
        <v>0.48540200055405963</v>
      </c>
      <c r="E50" s="7">
        <f t="shared" si="8"/>
        <v>0.22452830188679238</v>
      </c>
      <c r="F50" s="7">
        <f t="shared" si="9"/>
        <v>0.48540200055405963</v>
      </c>
      <c r="G50" s="7">
        <v>0</v>
      </c>
      <c r="H50" s="7">
        <f t="shared" si="10"/>
        <v>0.1186343528814155</v>
      </c>
      <c r="I50" s="36">
        <f t="shared" si="12"/>
        <v>1.7900000000000003</v>
      </c>
      <c r="J50" s="36"/>
    </row>
    <row r="51" spans="1:10" ht="12.75">
      <c r="A51" s="7">
        <f t="shared" si="4"/>
        <v>0.3332545111422398</v>
      </c>
      <c r="B51" s="7">
        <f t="shared" si="5"/>
        <v>0.2169811320754715</v>
      </c>
      <c r="C51" s="7">
        <f t="shared" si="6"/>
        <v>0.21536565430645696</v>
      </c>
      <c r="D51" s="7">
        <f t="shared" si="7"/>
        <v>0.505704066782089</v>
      </c>
      <c r="E51" s="7">
        <f t="shared" si="8"/>
        <v>0.2169811320754715</v>
      </c>
      <c r="F51" s="7">
        <f t="shared" si="9"/>
        <v>0.505704066782089</v>
      </c>
      <c r="G51" s="7">
        <v>0</v>
      </c>
      <c r="H51" s="7">
        <f t="shared" si="10"/>
        <v>0.11788885683578285</v>
      </c>
      <c r="I51" s="36">
        <f t="shared" si="12"/>
        <v>1.8100000000000003</v>
      </c>
      <c r="J51" s="36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72"/>
  <sheetViews>
    <sheetView tabSelected="1" zoomScalePageLayoutView="0" workbookViewId="0" topLeftCell="A1">
      <pane ySplit="2" topLeftCell="BM3" activePane="bottomLeft" state="frozen"/>
      <selection pane="topLeft" activeCell="I1" sqref="I1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16.8515625" style="1" customWidth="1"/>
    <col min="3" max="3" width="16.57421875" style="1" customWidth="1"/>
    <col min="4" max="6" width="10.7109375" style="1" customWidth="1"/>
    <col min="7" max="10" width="9.140625" style="1" customWidth="1"/>
    <col min="11" max="11" width="7.7109375" style="1" customWidth="1"/>
    <col min="12" max="12" width="8.00390625" style="1" customWidth="1"/>
    <col min="13" max="13" width="9.8515625" style="1" customWidth="1"/>
    <col min="14" max="14" width="9.421875" style="1" customWidth="1"/>
    <col min="15" max="15" width="11.57421875" style="1" customWidth="1"/>
    <col min="16" max="16" width="8.8515625" style="1" customWidth="1"/>
    <col min="17" max="17" width="9.421875" style="1" bestFit="1" customWidth="1"/>
    <col min="18" max="18" width="8.140625" style="1" customWidth="1"/>
    <col min="19" max="19" width="9.421875" style="1" bestFit="1" customWidth="1"/>
    <col min="20" max="20" width="9.7109375" style="1" customWidth="1"/>
    <col min="21" max="21" width="9.421875" style="1" bestFit="1" customWidth="1"/>
    <col min="22" max="22" width="10.140625" style="1" customWidth="1"/>
    <col min="23" max="23" width="10.57421875" style="1" customWidth="1"/>
    <col min="24" max="24" width="8.7109375" style="1" customWidth="1"/>
    <col min="25" max="26" width="9.28125" style="1" customWidth="1"/>
    <col min="27" max="27" width="9.57421875" style="1" customWidth="1"/>
    <col min="28" max="28" width="11.57421875" style="16" customWidth="1"/>
    <col min="29" max="29" width="7.7109375" style="80" customWidth="1"/>
    <col min="30" max="30" width="7.7109375" style="1" customWidth="1"/>
    <col min="31" max="31" width="12.28125" style="1" bestFit="1" customWidth="1"/>
    <col min="32" max="32" width="11.00390625" style="1" customWidth="1"/>
    <col min="33" max="33" width="10.421875" style="1" customWidth="1"/>
    <col min="34" max="36" width="9.140625" style="1" customWidth="1"/>
    <col min="37" max="37" width="8.421875" style="1" customWidth="1"/>
    <col min="38" max="43" width="9.140625" style="1" customWidth="1"/>
    <col min="44" max="44" width="11.421875" style="1" bestFit="1" customWidth="1"/>
    <col min="45" max="16384" width="9.140625" style="1" customWidth="1"/>
  </cols>
  <sheetData>
    <row r="1" spans="1:6" ht="15.75">
      <c r="A1" s="57" t="s">
        <v>16</v>
      </c>
      <c r="B1" s="10"/>
      <c r="C1" s="39"/>
      <c r="D1" s="39"/>
      <c r="E1" s="39"/>
      <c r="F1" s="39"/>
    </row>
    <row r="2" spans="1:38" ht="14.25">
      <c r="A2" s="22" t="s">
        <v>23</v>
      </c>
      <c r="B2" s="22" t="s">
        <v>61</v>
      </c>
      <c r="C2" s="22" t="s">
        <v>62</v>
      </c>
      <c r="D2" s="22" t="s">
        <v>54</v>
      </c>
      <c r="E2" s="22"/>
      <c r="F2" s="33" t="s">
        <v>46</v>
      </c>
      <c r="G2" s="34"/>
      <c r="H2" s="34"/>
      <c r="I2" s="34"/>
      <c r="J2" s="34"/>
      <c r="K2" s="22" t="s">
        <v>23</v>
      </c>
      <c r="L2" s="22" t="s">
        <v>24</v>
      </c>
      <c r="M2" s="22" t="s">
        <v>17</v>
      </c>
      <c r="N2" s="22" t="s">
        <v>25</v>
      </c>
      <c r="O2" s="22" t="s">
        <v>26</v>
      </c>
      <c r="P2" s="22" t="s">
        <v>29</v>
      </c>
      <c r="Q2" s="22" t="s">
        <v>31</v>
      </c>
      <c r="R2" s="22" t="s">
        <v>35</v>
      </c>
      <c r="S2" s="22" t="s">
        <v>69</v>
      </c>
      <c r="T2" s="22" t="s">
        <v>36</v>
      </c>
      <c r="U2" s="22" t="s">
        <v>37</v>
      </c>
      <c r="V2" s="22" t="s">
        <v>38</v>
      </c>
      <c r="W2" s="22" t="s">
        <v>39</v>
      </c>
      <c r="X2" s="22" t="s">
        <v>40</v>
      </c>
      <c r="Y2" s="22" t="s">
        <v>41</v>
      </c>
      <c r="Z2" s="22" t="s">
        <v>74</v>
      </c>
      <c r="AA2" s="71" t="s">
        <v>75</v>
      </c>
      <c r="AB2" s="22" t="s">
        <v>76</v>
      </c>
      <c r="AC2" s="81" t="s">
        <v>23</v>
      </c>
      <c r="AD2" s="53"/>
      <c r="AJ2" s="13"/>
      <c r="AK2" s="3"/>
      <c r="AL2" s="13"/>
    </row>
    <row r="3" spans="1:38" ht="14.25">
      <c r="A3" s="1">
        <v>0</v>
      </c>
      <c r="B3" s="18">
        <v>0.598</v>
      </c>
      <c r="C3" s="18">
        <f aca="true" t="shared" si="0" ref="C3:C16">$G$3+($G$4-$G$3)*(1+(A3*$G$5)^$G$6)^(1/$G$6-1)</f>
        <v>0.5688480450894602</v>
      </c>
      <c r="D3" s="18">
        <f>(C3-B3)^2</f>
        <v>0.0008498364751061449</v>
      </c>
      <c r="E3" s="18"/>
      <c r="F3" s="3" t="s">
        <v>33</v>
      </c>
      <c r="G3" s="55">
        <v>0.16631843944793967</v>
      </c>
      <c r="H3" s="29"/>
      <c r="I3" s="29"/>
      <c r="J3" s="29"/>
      <c r="K3" s="13">
        <v>0</v>
      </c>
      <c r="L3" s="19">
        <f>$G$3+($G$4-$G$3)*(1+(K3*$G$5)^$G$6)^(1/$G$6-1)</f>
        <v>0.5688480450894602</v>
      </c>
      <c r="M3" s="13" t="e">
        <f>(($G$4-$G$3)*($G$6-1)*(1/K3)*(($G$5*K3)^$G$6))*((1+($G$5*K3)^$G$6)^((1/$G$6)-2))</f>
        <v>#DIV/0!</v>
      </c>
      <c r="N3" s="26">
        <f>((1-(($G$5*K3)^($G$6-1))*(1+($G$5*K3)^$G$6)^(1/$G$6-1))^2)/(1+($G$5*K3)^$G$6)^(($G$6-1)/(2*$G$6))</f>
        <v>1</v>
      </c>
      <c r="O3" s="26">
        <f>$N$171/N3</f>
        <v>9.783441415013279E-05</v>
      </c>
      <c r="P3" s="26">
        <f>IF((O3^0.08)&lt;0,0,IF((O3^0.08)&gt;1,1,O3^0.08))</f>
        <v>0.47779250399741635</v>
      </c>
      <c r="Q3" s="26" t="e">
        <f>P3*M3</f>
        <v>#DIV/0!</v>
      </c>
      <c r="R3" s="26" t="e">
        <f aca="true" t="shared" si="1" ref="R3:R66">IF((LOG(K3/$I$11))*$G$11&lt;0,0,IF((LOG(K3/$I$11))*$G$11&gt;1,1,(LOG(K3/$I$11))*$G$11))</f>
        <v>#NUM!</v>
      </c>
      <c r="S3" s="26" t="e">
        <f>R3*M3</f>
        <v>#NUM!</v>
      </c>
      <c r="T3" s="26" t="e">
        <f>M3*P3*R3</f>
        <v>#DIV/0!</v>
      </c>
      <c r="U3" s="26">
        <f>IF((2.5-($G$36*(K3^$G$37)))&lt;0,0,IF((2.5-($G$36*(K3^$G$37)))&gt;1,1,2.5-($G$36*(K3^$G$37))))</f>
        <v>1</v>
      </c>
      <c r="V3" s="13" t="e">
        <f>U3*M3</f>
        <v>#DIV/0!</v>
      </c>
      <c r="W3" s="26" t="e">
        <f>IF((12000/K3)^-$G$62&lt;0,0,IF((12000/K3)^-$G$62&gt;1,1,(12000/K3)^-$G$62))</f>
        <v>#DIV/0!</v>
      </c>
      <c r="X3" s="13" t="e">
        <f>W3*M3</f>
        <v>#DIV/0!</v>
      </c>
      <c r="Y3" s="13" t="e">
        <f>W3*U3*M3</f>
        <v>#DIV/0!</v>
      </c>
      <c r="Z3" s="26" t="e">
        <f>M3*P3*R3*U3*W3</f>
        <v>#DIV/0!</v>
      </c>
      <c r="AA3" s="26" t="e">
        <f>(M3+M4)/2*(K4-K3)</f>
        <v>#DIV/0!</v>
      </c>
      <c r="AB3" s="26" t="e">
        <f>(Z3+Z4)/2*(K4-K3)</f>
        <v>#DIV/0!</v>
      </c>
      <c r="AC3" s="82">
        <f>K3</f>
        <v>0</v>
      </c>
      <c r="AD3" s="13"/>
      <c r="AE3" s="21"/>
      <c r="AK3" s="3"/>
      <c r="AL3" s="13"/>
    </row>
    <row r="4" spans="1:38" ht="14.25">
      <c r="A4" s="1">
        <v>2</v>
      </c>
      <c r="B4" s="18">
        <v>0.5535</v>
      </c>
      <c r="C4" s="18">
        <f t="shared" si="0"/>
        <v>0.5665786440615168</v>
      </c>
      <c r="D4" s="18">
        <f aca="true" t="shared" si="2" ref="D4:D16">(C4-B4)^2</f>
        <v>0.0001710509304878492</v>
      </c>
      <c r="E4" s="18"/>
      <c r="F4" s="3" t="s">
        <v>34</v>
      </c>
      <c r="G4" s="55">
        <v>0.5688480450894602</v>
      </c>
      <c r="H4" s="21"/>
      <c r="I4" s="21"/>
      <c r="J4" s="21"/>
      <c r="K4" s="1">
        <v>2</v>
      </c>
      <c r="L4" s="27">
        <f aca="true" t="shared" si="3" ref="L4:L67">$G$3+($G$4-$G$3)*(1+(K4*$G$5)^$G$6)^(1/$G$6-1)</f>
        <v>0.5665786440615168</v>
      </c>
      <c r="M4" s="17">
        <f aca="true" t="shared" si="4" ref="M4:M67">(($G$4-$G$3)*($G$6-1)*(1/K4)*(($G$5*K4)^$G$6))*((1+($G$5*K4)^$G$6)^((1/$G$6)-2))</f>
        <v>0.001462482382028762</v>
      </c>
      <c r="N4" s="28">
        <f aca="true" t="shared" si="5" ref="N4:N67">((1-(($G$5*K4)^($G$6-1))*(1+($G$5*K4)^$G$6)^(1/$G$6-1))^2)/(1+($G$5*K4)^$G$6)^(($G$6-1)/(2*$G$6))</f>
        <v>0.34210982381707356</v>
      </c>
      <c r="O4" s="25">
        <f aca="true" t="shared" si="6" ref="O4:O67">$N$171/N4</f>
        <v>0.0002859737059244605</v>
      </c>
      <c r="P4" s="25">
        <f aca="true" t="shared" si="7" ref="P4:P67">IF((O4^0.08)&lt;0,0,IF((O4^0.08)&gt;1,1,O4^0.08))</f>
        <v>0.5206023069533405</v>
      </c>
      <c r="Q4" s="25">
        <f aca="true" t="shared" si="8" ref="Q4:Q67">P4*M4</f>
        <v>0.0007613717019627901</v>
      </c>
      <c r="R4" s="28">
        <f t="shared" si="1"/>
        <v>0</v>
      </c>
      <c r="S4" s="25">
        <f aca="true" t="shared" si="9" ref="S4:S67">R4*M4</f>
        <v>0</v>
      </c>
      <c r="T4" s="25">
        <f aca="true" t="shared" si="10" ref="T4:T67">M4*P4*R4</f>
        <v>0</v>
      </c>
      <c r="U4" s="28">
        <f aca="true" t="shared" si="11" ref="U4:U67">IF((2.5-($G$36*(K4^$G$37)))&lt;0,0,IF((2.5-($G$36*(K4^$G$37)))&gt;1,1,2.5-($G$36*(K4^$G$37))))</f>
        <v>1</v>
      </c>
      <c r="V4" s="17">
        <f aca="true" t="shared" si="12" ref="V4:V67">U4*M4</f>
        <v>0.001462482382028762</v>
      </c>
      <c r="W4" s="25">
        <f aca="true" t="shared" si="13" ref="W4:W67">IF((12000/K4)^-$G$62&lt;0,0,IF((12000/K4)^-$G$62&gt;1,1,(12000/K4)^-$G$62))</f>
        <v>1</v>
      </c>
      <c r="X4" s="1">
        <f aca="true" t="shared" si="14" ref="X4:X67">W4*M4</f>
        <v>0.001462482382028762</v>
      </c>
      <c r="Y4" s="1">
        <f aca="true" t="shared" si="15" ref="Y4:Y67">W4*U4*M4</f>
        <v>0.001462482382028762</v>
      </c>
      <c r="Z4" s="25">
        <f aca="true" t="shared" si="16" ref="Z4:Z67">M4*P4*R4*U4*W4</f>
        <v>0</v>
      </c>
      <c r="AA4" s="25">
        <f>(M4+M5)/2*(K5-K4)</f>
        <v>0.0031977692438496293</v>
      </c>
      <c r="AB4" s="72">
        <f>(Z4+Z5)/2*(K5-K4)</f>
        <v>0</v>
      </c>
      <c r="AC4" s="83">
        <f aca="true" t="shared" si="17" ref="AC4:AC67">K4</f>
        <v>2</v>
      </c>
      <c r="AE4" s="21"/>
      <c r="AF4" s="13" t="s">
        <v>77</v>
      </c>
      <c r="AG4" s="74" t="s">
        <v>78</v>
      </c>
      <c r="AK4" s="3"/>
      <c r="AL4" s="13"/>
    </row>
    <row r="5" spans="1:38" ht="14.25">
      <c r="A5" s="1">
        <v>5</v>
      </c>
      <c r="B5" s="18">
        <v>0.549</v>
      </c>
      <c r="C5" s="18">
        <f t="shared" si="0"/>
        <v>0.5615699407172094</v>
      </c>
      <c r="D5" s="18">
        <f t="shared" si="2"/>
        <v>0.00015800340963415888</v>
      </c>
      <c r="E5" s="18"/>
      <c r="F5" s="3" t="s">
        <v>18</v>
      </c>
      <c r="G5" s="55">
        <v>0.02915724374950828</v>
      </c>
      <c r="H5" s="21"/>
      <c r="I5" s="21"/>
      <c r="J5" s="21"/>
      <c r="K5" s="1">
        <v>4</v>
      </c>
      <c r="L5" s="27">
        <f t="shared" si="3"/>
        <v>0.5633474937588245</v>
      </c>
      <c r="M5" s="17">
        <f t="shared" si="4"/>
        <v>0.0017352868618208677</v>
      </c>
      <c r="N5" s="28">
        <f t="shared" si="5"/>
        <v>0.23966470848379895</v>
      </c>
      <c r="O5" s="25">
        <f t="shared" si="6"/>
        <v>0.000408213686399916</v>
      </c>
      <c r="P5" s="25">
        <f t="shared" si="7"/>
        <v>0.5356375376662768</v>
      </c>
      <c r="Q5" s="25">
        <f t="shared" si="8"/>
        <v>0.0009294847818103702</v>
      </c>
      <c r="R5" s="28">
        <f t="shared" si="1"/>
        <v>0</v>
      </c>
      <c r="S5" s="25">
        <f t="shared" si="9"/>
        <v>0</v>
      </c>
      <c r="T5" s="25">
        <f t="shared" si="10"/>
        <v>0</v>
      </c>
      <c r="U5" s="28">
        <f t="shared" si="11"/>
        <v>1</v>
      </c>
      <c r="V5" s="17">
        <f t="shared" si="12"/>
        <v>0.0017352868618208677</v>
      </c>
      <c r="W5" s="25">
        <f t="shared" si="13"/>
        <v>1</v>
      </c>
      <c r="X5" s="1">
        <f t="shared" si="14"/>
        <v>0.0017352868618208677</v>
      </c>
      <c r="Y5" s="1">
        <f t="shared" si="15"/>
        <v>0.0017352868618208677</v>
      </c>
      <c r="Z5" s="25">
        <f t="shared" si="16"/>
        <v>0</v>
      </c>
      <c r="AA5" s="25">
        <f aca="true" t="shared" si="18" ref="AA5:AA37">(M5+M6)/2*(K6-K5)</f>
        <v>0.0036091381118126507</v>
      </c>
      <c r="AB5" s="72">
        <f aca="true" t="shared" si="19" ref="AB5:AB37">(Z5+Z6)/2*(K6-K5)</f>
        <v>0</v>
      </c>
      <c r="AC5" s="83">
        <f t="shared" si="17"/>
        <v>4</v>
      </c>
      <c r="AE5" s="78" t="s">
        <v>42</v>
      </c>
      <c r="AF5" s="77">
        <f>SUM(AA55:AA392)</f>
        <v>0.21303184668476607</v>
      </c>
      <c r="AG5" s="77">
        <f>L55-L393</f>
        <v>0.21300799596788733</v>
      </c>
      <c r="AK5" s="3"/>
      <c r="AL5" s="13"/>
    </row>
    <row r="6" spans="1:38" ht="14.25">
      <c r="A6" s="1">
        <v>10</v>
      </c>
      <c r="B6" s="18">
        <v>0.5406</v>
      </c>
      <c r="C6" s="18">
        <f t="shared" si="0"/>
        <v>0.551969940269752</v>
      </c>
      <c r="D6" s="18">
        <f t="shared" si="2"/>
        <v>0.00012927554173772866</v>
      </c>
      <c r="E6" s="18"/>
      <c r="F6" s="3" t="s">
        <v>30</v>
      </c>
      <c r="G6" s="55">
        <v>1.308096466366745</v>
      </c>
      <c r="H6" s="21"/>
      <c r="I6" s="21"/>
      <c r="J6" s="21"/>
      <c r="K6" s="1">
        <v>6</v>
      </c>
      <c r="L6" s="27">
        <f t="shared" si="3"/>
        <v>0.5597236871686129</v>
      </c>
      <c r="M6" s="17">
        <f t="shared" si="4"/>
        <v>0.001873851249991783</v>
      </c>
      <c r="N6" s="28">
        <f t="shared" si="5"/>
        <v>0.1817807143904332</v>
      </c>
      <c r="O6" s="25">
        <f t="shared" si="6"/>
        <v>0.0005382001851967727</v>
      </c>
      <c r="P6" s="25">
        <f t="shared" si="7"/>
        <v>0.5476152166587043</v>
      </c>
      <c r="Q6" s="25">
        <f t="shared" si="8"/>
        <v>0.0010261494582504342</v>
      </c>
      <c r="R6" s="28">
        <f t="shared" si="1"/>
        <v>0</v>
      </c>
      <c r="S6" s="25">
        <f t="shared" si="9"/>
        <v>0</v>
      </c>
      <c r="T6" s="25">
        <f t="shared" si="10"/>
        <v>0</v>
      </c>
      <c r="U6" s="28">
        <f t="shared" si="11"/>
        <v>1</v>
      </c>
      <c r="V6" s="17">
        <f t="shared" si="12"/>
        <v>0.001873851249991783</v>
      </c>
      <c r="W6" s="25">
        <f t="shared" si="13"/>
        <v>1</v>
      </c>
      <c r="X6" s="1">
        <f t="shared" si="14"/>
        <v>0.001873851249991783</v>
      </c>
      <c r="Y6" s="1">
        <f t="shared" si="15"/>
        <v>0.001873851249991783</v>
      </c>
      <c r="Z6" s="25">
        <f t="shared" si="16"/>
        <v>0</v>
      </c>
      <c r="AA6" s="25">
        <f t="shared" si="18"/>
        <v>0.003819010668339149</v>
      </c>
      <c r="AB6" s="72">
        <f t="shared" si="19"/>
        <v>0</v>
      </c>
      <c r="AC6" s="83">
        <f t="shared" si="17"/>
        <v>6</v>
      </c>
      <c r="AE6" s="78" t="s">
        <v>43</v>
      </c>
      <c r="AF6" s="77">
        <f>SUM(AA171:AA392)</f>
        <v>0.13621724166950833</v>
      </c>
      <c r="AG6" s="77">
        <f>L171-L393</f>
        <v>0.13619538534225523</v>
      </c>
      <c r="AK6" s="3"/>
      <c r="AL6" s="13"/>
    </row>
    <row r="7" spans="1:38" ht="12.75">
      <c r="A7" s="1">
        <v>20</v>
      </c>
      <c r="B7" s="18">
        <v>0.5307</v>
      </c>
      <c r="C7" s="18">
        <f t="shared" si="0"/>
        <v>0.5325382521617875</v>
      </c>
      <c r="D7" s="18">
        <f t="shared" si="2"/>
        <v>3.379171010316667E-06</v>
      </c>
      <c r="E7" s="18"/>
      <c r="H7" s="21"/>
      <c r="I7" s="21"/>
      <c r="J7" s="21"/>
      <c r="K7" s="1">
        <v>8</v>
      </c>
      <c r="L7" s="27">
        <f t="shared" si="3"/>
        <v>0.5558962445140552</v>
      </c>
      <c r="M7" s="17">
        <f t="shared" si="4"/>
        <v>0.0019451594183473658</v>
      </c>
      <c r="N7" s="28">
        <f t="shared" si="5"/>
        <v>0.14351381149990083</v>
      </c>
      <c r="O7" s="25">
        <f t="shared" si="6"/>
        <v>0.0006817073083603552</v>
      </c>
      <c r="P7" s="25">
        <f t="shared" si="7"/>
        <v>0.5580689194272944</v>
      </c>
      <c r="Q7" s="25">
        <f t="shared" si="8"/>
        <v>0.001085533014710939</v>
      </c>
      <c r="R7" s="28">
        <f t="shared" si="1"/>
        <v>0</v>
      </c>
      <c r="S7" s="25">
        <f t="shared" si="9"/>
        <v>0</v>
      </c>
      <c r="T7" s="25">
        <f t="shared" si="10"/>
        <v>0</v>
      </c>
      <c r="U7" s="28">
        <f t="shared" si="11"/>
        <v>1</v>
      </c>
      <c r="V7" s="17">
        <f t="shared" si="12"/>
        <v>0.0019451594183473658</v>
      </c>
      <c r="W7" s="25">
        <f t="shared" si="13"/>
        <v>1</v>
      </c>
      <c r="X7" s="1">
        <f t="shared" si="14"/>
        <v>0.0019451594183473658</v>
      </c>
      <c r="Y7" s="1">
        <f t="shared" si="15"/>
        <v>0.0019451594183473658</v>
      </c>
      <c r="Z7" s="25">
        <f t="shared" si="16"/>
        <v>0</v>
      </c>
      <c r="AA7" s="25">
        <f t="shared" si="18"/>
        <v>0.00392092715846538</v>
      </c>
      <c r="AB7" s="72">
        <f t="shared" si="19"/>
        <v>0</v>
      </c>
      <c r="AC7" s="83">
        <f t="shared" si="17"/>
        <v>8</v>
      </c>
      <c r="AE7" s="79"/>
      <c r="AF7" s="77"/>
      <c r="AG7" s="77"/>
      <c r="AK7" s="3"/>
      <c r="AL7" s="13"/>
    </row>
    <row r="8" spans="1:38" ht="14.25">
      <c r="A8" s="1">
        <v>50</v>
      </c>
      <c r="B8" s="18">
        <v>0.4979</v>
      </c>
      <c r="C8" s="18">
        <f t="shared" si="0"/>
        <v>0.4866485521724278</v>
      </c>
      <c r="D8" s="18">
        <f t="shared" si="2"/>
        <v>0.00012659507821657925</v>
      </c>
      <c r="E8" s="18"/>
      <c r="F8" s="3" t="s">
        <v>66</v>
      </c>
      <c r="G8" s="55">
        <f>1-1/G6</f>
        <v>0.2355303865490035</v>
      </c>
      <c r="H8" s="21"/>
      <c r="I8" s="21"/>
      <c r="J8" s="21"/>
      <c r="K8" s="1">
        <v>10</v>
      </c>
      <c r="L8" s="27">
        <f t="shared" si="3"/>
        <v>0.551969940269752</v>
      </c>
      <c r="M8" s="17">
        <f t="shared" si="4"/>
        <v>0.001975767740118014</v>
      </c>
      <c r="N8" s="28">
        <f t="shared" si="5"/>
        <v>0.11625222266837933</v>
      </c>
      <c r="O8" s="25">
        <f t="shared" si="6"/>
        <v>0.0008415702676861061</v>
      </c>
      <c r="P8" s="25">
        <f t="shared" si="7"/>
        <v>0.5675540546977125</v>
      </c>
      <c r="Q8" s="25">
        <f t="shared" si="8"/>
        <v>0.0011213549920449152</v>
      </c>
      <c r="R8" s="28">
        <f t="shared" si="1"/>
        <v>0</v>
      </c>
      <c r="S8" s="25">
        <f t="shared" si="9"/>
        <v>0</v>
      </c>
      <c r="T8" s="25">
        <f t="shared" si="10"/>
        <v>0</v>
      </c>
      <c r="U8" s="28">
        <f t="shared" si="11"/>
        <v>1</v>
      </c>
      <c r="V8" s="17">
        <f t="shared" si="12"/>
        <v>0.001975767740118014</v>
      </c>
      <c r="W8" s="25">
        <f t="shared" si="13"/>
        <v>1</v>
      </c>
      <c r="X8" s="1">
        <f t="shared" si="14"/>
        <v>0.001975767740118014</v>
      </c>
      <c r="Y8" s="1">
        <f t="shared" si="15"/>
        <v>0.001975767740118014</v>
      </c>
      <c r="Z8" s="25">
        <f t="shared" si="16"/>
        <v>0</v>
      </c>
      <c r="AA8" s="25">
        <f t="shared" si="18"/>
        <v>0.003955571432171704</v>
      </c>
      <c r="AB8" s="72">
        <f t="shared" si="19"/>
        <v>0</v>
      </c>
      <c r="AC8" s="83">
        <f t="shared" si="17"/>
        <v>10</v>
      </c>
      <c r="AE8" s="78" t="s">
        <v>50</v>
      </c>
      <c r="AF8" s="77">
        <f>SUM(AA55:AA318)</f>
        <v>0.19876681494095558</v>
      </c>
      <c r="AG8" s="77">
        <f>L55-L319</f>
        <v>0.19874330361311227</v>
      </c>
      <c r="AK8" s="3"/>
      <c r="AL8" s="13"/>
    </row>
    <row r="9" spans="1:38" ht="14.25">
      <c r="A9" s="1">
        <v>70</v>
      </c>
      <c r="B9" s="18">
        <v>0.4858</v>
      </c>
      <c r="C9" s="18">
        <f t="shared" si="0"/>
        <v>0.4651393366684114</v>
      </c>
      <c r="D9" s="18">
        <f t="shared" si="2"/>
        <v>0.0004268630093012503</v>
      </c>
      <c r="E9" s="18"/>
      <c r="J9" s="21"/>
      <c r="K9" s="1">
        <v>12</v>
      </c>
      <c r="L9" s="27">
        <f t="shared" si="3"/>
        <v>0.5480107750427907</v>
      </c>
      <c r="M9" s="17">
        <f t="shared" si="4"/>
        <v>0.001979803692053691</v>
      </c>
      <c r="N9" s="28">
        <f t="shared" si="5"/>
        <v>0.09593554106299979</v>
      </c>
      <c r="O9" s="25">
        <f t="shared" si="6"/>
        <v>0.0010197932180930323</v>
      </c>
      <c r="P9" s="25">
        <f t="shared" si="7"/>
        <v>0.5763429293627247</v>
      </c>
      <c r="Q9" s="25">
        <f t="shared" si="8"/>
        <v>0.0011410458594413619</v>
      </c>
      <c r="R9" s="28">
        <f t="shared" si="1"/>
        <v>0</v>
      </c>
      <c r="S9" s="25">
        <f t="shared" si="9"/>
        <v>0</v>
      </c>
      <c r="T9" s="25">
        <f t="shared" si="10"/>
        <v>0</v>
      </c>
      <c r="U9" s="28">
        <f t="shared" si="11"/>
        <v>1</v>
      </c>
      <c r="V9" s="17">
        <f t="shared" si="12"/>
        <v>0.001979803692053691</v>
      </c>
      <c r="W9" s="25">
        <f t="shared" si="13"/>
        <v>1</v>
      </c>
      <c r="X9" s="1">
        <f t="shared" si="14"/>
        <v>0.001979803692053691</v>
      </c>
      <c r="Y9" s="1">
        <f t="shared" si="15"/>
        <v>0.001979803692053691</v>
      </c>
      <c r="Z9" s="25">
        <f t="shared" si="16"/>
        <v>0</v>
      </c>
      <c r="AA9" s="25">
        <f t="shared" si="18"/>
        <v>0.003945698562959072</v>
      </c>
      <c r="AB9" s="72">
        <f t="shared" si="19"/>
        <v>0</v>
      </c>
      <c r="AC9" s="83">
        <f t="shared" si="17"/>
        <v>12</v>
      </c>
      <c r="AE9" s="78" t="s">
        <v>51</v>
      </c>
      <c r="AF9" s="77">
        <f>SUM(AA171:AA318)</f>
        <v>0.12195220992569786</v>
      </c>
      <c r="AG9" s="77">
        <f>L171-L319</f>
        <v>0.12193069298748016</v>
      </c>
      <c r="AK9" s="3"/>
      <c r="AL9" s="13"/>
    </row>
    <row r="10" spans="1:38" ht="14.25">
      <c r="A10" s="1">
        <v>100</v>
      </c>
      <c r="B10" s="18">
        <v>0.4257</v>
      </c>
      <c r="C10" s="18">
        <f t="shared" si="0"/>
        <v>0.44114645528114343</v>
      </c>
      <c r="D10" s="18">
        <f t="shared" si="2"/>
        <v>0.0002385929807523632</v>
      </c>
      <c r="E10" s="18"/>
      <c r="F10" s="33" t="s">
        <v>48</v>
      </c>
      <c r="G10" s="35"/>
      <c r="H10" s="22" t="s">
        <v>70</v>
      </c>
      <c r="I10" s="22" t="s">
        <v>73</v>
      </c>
      <c r="K10" s="1">
        <v>14</v>
      </c>
      <c r="L10" s="27">
        <f t="shared" si="3"/>
        <v>0.5440626262673144</v>
      </c>
      <c r="M10" s="17">
        <f t="shared" si="4"/>
        <v>0.001965894870905381</v>
      </c>
      <c r="N10" s="28">
        <f t="shared" si="5"/>
        <v>0.08032076084260394</v>
      </c>
      <c r="O10" s="25">
        <f t="shared" si="6"/>
        <v>0.001218046406978745</v>
      </c>
      <c r="P10" s="25">
        <f t="shared" si="7"/>
        <v>0.5845923216502499</v>
      </c>
      <c r="Q10" s="25">
        <f t="shared" si="8"/>
        <v>0.001149247046702895</v>
      </c>
      <c r="R10" s="28">
        <f t="shared" si="1"/>
        <v>0</v>
      </c>
      <c r="S10" s="25">
        <f t="shared" si="9"/>
        <v>0</v>
      </c>
      <c r="T10" s="25">
        <f t="shared" si="10"/>
        <v>0</v>
      </c>
      <c r="U10" s="28">
        <f t="shared" si="11"/>
        <v>1</v>
      </c>
      <c r="V10" s="17">
        <f t="shared" si="12"/>
        <v>0.001965894870905381</v>
      </c>
      <c r="W10" s="25">
        <f t="shared" si="13"/>
        <v>1</v>
      </c>
      <c r="X10" s="1">
        <f t="shared" si="14"/>
        <v>0.001965894870905381</v>
      </c>
      <c r="Y10" s="1">
        <f t="shared" si="15"/>
        <v>0.001965894870905381</v>
      </c>
      <c r="Z10" s="25">
        <f t="shared" si="16"/>
        <v>0</v>
      </c>
      <c r="AA10" s="25">
        <f t="shared" si="18"/>
        <v>0.003905617341210659</v>
      </c>
      <c r="AB10" s="72">
        <f t="shared" si="19"/>
        <v>0</v>
      </c>
      <c r="AC10" s="83">
        <f t="shared" si="17"/>
        <v>14</v>
      </c>
      <c r="AE10" s="3"/>
      <c r="AF10" s="29"/>
      <c r="AG10" s="29"/>
      <c r="AK10" s="3"/>
      <c r="AL10" s="13"/>
    </row>
    <row r="11" spans="1:38" ht="12.75">
      <c r="A11" s="1">
        <v>300</v>
      </c>
      <c r="B11" s="18">
        <v>0.3516</v>
      </c>
      <c r="C11" s="18">
        <f t="shared" si="0"/>
        <v>0.3699222802454062</v>
      </c>
      <c r="D11" s="18">
        <f t="shared" si="2"/>
        <v>0.00033570595339120095</v>
      </c>
      <c r="E11" s="18"/>
      <c r="F11" s="3" t="s">
        <v>45</v>
      </c>
      <c r="G11" s="56">
        <f>1/LOG(I14/I11)</f>
        <v>3.100789971560293</v>
      </c>
      <c r="H11" s="30">
        <f>L3-0.1</f>
        <v>0.4688480450894602</v>
      </c>
      <c r="I11" s="69">
        <f>(((H11-$G$3)/($G$4-$G$3))^($G$6/(1-$G$6))-1)^(1/$G$6)/$G$5</f>
        <v>66.16305055262951</v>
      </c>
      <c r="K11" s="1">
        <v>16</v>
      </c>
      <c r="L11" s="27">
        <f t="shared" si="3"/>
        <v>0.5401553332240834</v>
      </c>
      <c r="M11" s="17">
        <f t="shared" si="4"/>
        <v>0.001939722470305278</v>
      </c>
      <c r="N11" s="28">
        <f t="shared" si="5"/>
        <v>0.06804278088117101</v>
      </c>
      <c r="O11" s="25">
        <f t="shared" si="6"/>
        <v>0.001437836797425865</v>
      </c>
      <c r="P11" s="25">
        <f t="shared" si="7"/>
        <v>0.5924023429931888</v>
      </c>
      <c r="Q11" s="25">
        <f t="shared" si="8"/>
        <v>0.0011490961361653828</v>
      </c>
      <c r="R11" s="28">
        <f t="shared" si="1"/>
        <v>0</v>
      </c>
      <c r="S11" s="25">
        <f t="shared" si="9"/>
        <v>0</v>
      </c>
      <c r="T11" s="25">
        <f t="shared" si="10"/>
        <v>0</v>
      </c>
      <c r="U11" s="28">
        <f t="shared" si="11"/>
        <v>1</v>
      </c>
      <c r="V11" s="17">
        <f t="shared" si="12"/>
        <v>0.001939722470305278</v>
      </c>
      <c r="W11" s="25">
        <f t="shared" si="13"/>
        <v>1</v>
      </c>
      <c r="X11" s="1">
        <f t="shared" si="14"/>
        <v>0.001939722470305278</v>
      </c>
      <c r="Y11" s="1">
        <f t="shared" si="15"/>
        <v>0.001939722470305278</v>
      </c>
      <c r="Z11" s="25">
        <f t="shared" si="16"/>
        <v>0</v>
      </c>
      <c r="AA11" s="25">
        <f t="shared" si="18"/>
        <v>0.0038449196373171617</v>
      </c>
      <c r="AB11" s="72">
        <f t="shared" si="19"/>
        <v>0</v>
      </c>
      <c r="AC11" s="83">
        <f t="shared" si="17"/>
        <v>16</v>
      </c>
      <c r="AE11" s="3" t="s">
        <v>44</v>
      </c>
      <c r="AF11" s="29"/>
      <c r="AG11" s="29"/>
      <c r="AK11" s="3"/>
      <c r="AL11" s="13"/>
    </row>
    <row r="12" spans="1:38" ht="12.75">
      <c r="A12" s="1">
        <v>1000</v>
      </c>
      <c r="B12" s="18">
        <v>0.3186</v>
      </c>
      <c r="C12" s="18">
        <f t="shared" si="0"/>
        <v>0.30831603829954046</v>
      </c>
      <c r="D12" s="18">
        <f t="shared" si="2"/>
        <v>0.00010575986825651851</v>
      </c>
      <c r="E12" s="18"/>
      <c r="F12" s="3"/>
      <c r="G12" s="21"/>
      <c r="H12" s="21"/>
      <c r="I12" s="21"/>
      <c r="K12" s="1">
        <v>18</v>
      </c>
      <c r="L12" s="27">
        <f t="shared" si="3"/>
        <v>0.5363092801789517</v>
      </c>
      <c r="M12" s="17">
        <f t="shared" si="4"/>
        <v>0.0019051971670118837</v>
      </c>
      <c r="N12" s="28">
        <f t="shared" si="5"/>
        <v>0.0582146749659334</v>
      </c>
      <c r="O12" s="25">
        <f t="shared" si="6"/>
        <v>0.001680579926064767</v>
      </c>
      <c r="P12" s="25">
        <f t="shared" si="7"/>
        <v>0.5998418102663516</v>
      </c>
      <c r="Q12" s="25">
        <f t="shared" si="8"/>
        <v>0.001142816917574733</v>
      </c>
      <c r="R12" s="28">
        <f t="shared" si="1"/>
        <v>0</v>
      </c>
      <c r="S12" s="25">
        <f t="shared" si="9"/>
        <v>0</v>
      </c>
      <c r="T12" s="25">
        <f t="shared" si="10"/>
        <v>0</v>
      </c>
      <c r="U12" s="28">
        <f t="shared" si="11"/>
        <v>1</v>
      </c>
      <c r="V12" s="17">
        <f t="shared" si="12"/>
        <v>0.0019051971670118837</v>
      </c>
      <c r="W12" s="25">
        <f t="shared" si="13"/>
        <v>1</v>
      </c>
      <c r="X12" s="1">
        <f t="shared" si="14"/>
        <v>0.0019051971670118837</v>
      </c>
      <c r="Y12" s="1">
        <f t="shared" si="15"/>
        <v>0.0019051971670118837</v>
      </c>
      <c r="Z12" s="25">
        <f t="shared" si="16"/>
        <v>0</v>
      </c>
      <c r="AA12" s="25">
        <f t="shared" si="18"/>
        <v>0.0037702822463146573</v>
      </c>
      <c r="AB12" s="72">
        <f t="shared" si="19"/>
        <v>0</v>
      </c>
      <c r="AC12" s="83">
        <f t="shared" si="17"/>
        <v>18</v>
      </c>
      <c r="AE12" s="29" t="s">
        <v>79</v>
      </c>
      <c r="AF12" s="30">
        <f>SUM(AB37:AB74)</f>
        <v>0.019952055493657587</v>
      </c>
      <c r="AG12" s="29"/>
      <c r="AK12" s="3"/>
      <c r="AL12" s="13"/>
    </row>
    <row r="13" spans="1:38" ht="14.25">
      <c r="A13" s="1">
        <v>2000</v>
      </c>
      <c r="B13" s="18">
        <v>0.2806</v>
      </c>
      <c r="C13" s="18">
        <f t="shared" si="0"/>
        <v>0.2812047668970681</v>
      </c>
      <c r="D13" s="18">
        <f t="shared" si="2"/>
        <v>3.657429997893359E-07</v>
      </c>
      <c r="E13" s="18"/>
      <c r="H13" s="22" t="s">
        <v>71</v>
      </c>
      <c r="I13" s="22" t="s">
        <v>72</v>
      </c>
      <c r="K13" s="1">
        <v>20</v>
      </c>
      <c r="L13" s="27">
        <f t="shared" si="3"/>
        <v>0.5325382521617875</v>
      </c>
      <c r="M13" s="17">
        <f t="shared" si="4"/>
        <v>0.0018650850793027736</v>
      </c>
      <c r="N13" s="28">
        <f t="shared" si="5"/>
        <v>0.050232430665359824</v>
      </c>
      <c r="O13" s="25">
        <f t="shared" si="6"/>
        <v>0.0019476344834254496</v>
      </c>
      <c r="P13" s="25">
        <f t="shared" si="7"/>
        <v>0.6069607342370879</v>
      </c>
      <c r="Q13" s="25">
        <f t="shared" si="8"/>
        <v>0.0011320334091482487</v>
      </c>
      <c r="R13" s="28">
        <f t="shared" si="1"/>
        <v>0</v>
      </c>
      <c r="S13" s="25">
        <f t="shared" si="9"/>
        <v>0</v>
      </c>
      <c r="T13" s="25">
        <f t="shared" si="10"/>
        <v>0</v>
      </c>
      <c r="U13" s="28">
        <f t="shared" si="11"/>
        <v>1</v>
      </c>
      <c r="V13" s="17">
        <f t="shared" si="12"/>
        <v>0.0018650850793027736</v>
      </c>
      <c r="W13" s="25">
        <f t="shared" si="13"/>
        <v>1</v>
      </c>
      <c r="X13" s="1">
        <f t="shared" si="14"/>
        <v>0.0018650850793027736</v>
      </c>
      <c r="Y13" s="1">
        <f t="shared" si="15"/>
        <v>0.0018650850793027736</v>
      </c>
      <c r="Z13" s="25">
        <f t="shared" si="16"/>
        <v>0</v>
      </c>
      <c r="AA13" s="25">
        <f t="shared" si="18"/>
        <v>0.003686460955003922</v>
      </c>
      <c r="AB13" s="72">
        <f t="shared" si="19"/>
        <v>0</v>
      </c>
      <c r="AC13" s="83">
        <f t="shared" si="17"/>
        <v>20</v>
      </c>
      <c r="AE13" s="29" t="s">
        <v>80</v>
      </c>
      <c r="AF13" s="30">
        <f>SUM(AB75:AB170)</f>
        <v>0.04971485041750674</v>
      </c>
      <c r="AG13" s="29"/>
      <c r="AK13" s="3"/>
      <c r="AL13" s="13"/>
    </row>
    <row r="14" spans="1:38" ht="12.75">
      <c r="A14" s="1">
        <v>5000</v>
      </c>
      <c r="B14" s="18">
        <v>0.2583</v>
      </c>
      <c r="C14" s="18">
        <f t="shared" si="0"/>
        <v>0.25301729500142306</v>
      </c>
      <c r="D14" s="18">
        <f t="shared" si="2"/>
        <v>2.7906972101989522E-05</v>
      </c>
      <c r="E14" s="18"/>
      <c r="H14" s="30">
        <f>L3-0.15</f>
        <v>0.41884804508946016</v>
      </c>
      <c r="I14" s="69">
        <f>(((H14-$G$3)/($G$4-$G$3))^($G$6/(1-$G$6))-1)^(1/$G$6)/$G$5</f>
        <v>139.0317482670616</v>
      </c>
      <c r="K14" s="1">
        <v>22</v>
      </c>
      <c r="L14" s="27">
        <f t="shared" si="3"/>
        <v>0.5288513260410743</v>
      </c>
      <c r="M14" s="17">
        <f t="shared" si="4"/>
        <v>0.0018213758757011484</v>
      </c>
      <c r="N14" s="28">
        <f t="shared" si="5"/>
        <v>0.04366982697229513</v>
      </c>
      <c r="O14" s="25">
        <f t="shared" si="6"/>
        <v>0.0022403206271506544</v>
      </c>
      <c r="P14" s="25">
        <f t="shared" si="7"/>
        <v>0.6137970745732577</v>
      </c>
      <c r="Q14" s="25">
        <f t="shared" si="8"/>
        <v>0.0011179551842036704</v>
      </c>
      <c r="R14" s="28">
        <f t="shared" si="1"/>
        <v>0</v>
      </c>
      <c r="S14" s="25">
        <f t="shared" si="9"/>
        <v>0</v>
      </c>
      <c r="T14" s="25">
        <f t="shared" si="10"/>
        <v>0</v>
      </c>
      <c r="U14" s="28">
        <f t="shared" si="11"/>
        <v>1</v>
      </c>
      <c r="V14" s="17">
        <f t="shared" si="12"/>
        <v>0.0018213758757011484</v>
      </c>
      <c r="W14" s="25">
        <f t="shared" si="13"/>
        <v>1</v>
      </c>
      <c r="X14" s="1">
        <f t="shared" si="14"/>
        <v>0.0018213758757011484</v>
      </c>
      <c r="Y14" s="1">
        <f t="shared" si="15"/>
        <v>0.0018213758757011484</v>
      </c>
      <c r="Z14" s="25">
        <f t="shared" si="16"/>
        <v>0</v>
      </c>
      <c r="AA14" s="25">
        <f t="shared" si="18"/>
        <v>0.003596890826619276</v>
      </c>
      <c r="AB14" s="72">
        <f t="shared" si="19"/>
        <v>0</v>
      </c>
      <c r="AC14" s="83">
        <f t="shared" si="17"/>
        <v>22</v>
      </c>
      <c r="AE14" s="29" t="s">
        <v>27</v>
      </c>
      <c r="AF14" s="30">
        <f>SUM(AB171:AB265)</f>
        <v>0.09048227496223007</v>
      </c>
      <c r="AG14" s="29"/>
      <c r="AK14" s="3"/>
      <c r="AL14" s="13"/>
    </row>
    <row r="15" spans="1:38" ht="12.75">
      <c r="A15" s="1">
        <v>10000</v>
      </c>
      <c r="B15" s="18">
        <v>0.2468</v>
      </c>
      <c r="C15" s="18">
        <f t="shared" si="0"/>
        <v>0.23636021004527968</v>
      </c>
      <c r="D15" s="18">
        <f t="shared" si="2"/>
        <v>0.00010898921429867905</v>
      </c>
      <c r="E15" s="18"/>
      <c r="J15" s="21"/>
      <c r="K15" s="1">
        <v>24</v>
      </c>
      <c r="L15" s="27">
        <f t="shared" si="3"/>
        <v>0.5252541745881103</v>
      </c>
      <c r="M15" s="17">
        <f t="shared" si="4"/>
        <v>0.0017755149509181272</v>
      </c>
      <c r="N15" s="28">
        <f t="shared" si="5"/>
        <v>0.03821760675315344</v>
      </c>
      <c r="O15" s="25">
        <f t="shared" si="6"/>
        <v>0.0025599304211287436</v>
      </c>
      <c r="P15" s="25">
        <f t="shared" si="7"/>
        <v>0.6203806634701727</v>
      </c>
      <c r="Q15" s="25">
        <f t="shared" si="8"/>
        <v>0.001101495143251799</v>
      </c>
      <c r="R15" s="28">
        <f t="shared" si="1"/>
        <v>0</v>
      </c>
      <c r="S15" s="25">
        <f t="shared" si="9"/>
        <v>0</v>
      </c>
      <c r="T15" s="25">
        <f t="shared" si="10"/>
        <v>0</v>
      </c>
      <c r="U15" s="28">
        <f t="shared" si="11"/>
        <v>1</v>
      </c>
      <c r="V15" s="17">
        <f t="shared" si="12"/>
        <v>0.0017755149509181272</v>
      </c>
      <c r="W15" s="25">
        <f t="shared" si="13"/>
        <v>1</v>
      </c>
      <c r="X15" s="1">
        <f t="shared" si="14"/>
        <v>0.0017755149509181272</v>
      </c>
      <c r="Y15" s="1">
        <f t="shared" si="15"/>
        <v>0.0017755149509181272</v>
      </c>
      <c r="Z15" s="25">
        <f t="shared" si="16"/>
        <v>0</v>
      </c>
      <c r="AA15" s="25">
        <f t="shared" si="18"/>
        <v>0.0035040723152858578</v>
      </c>
      <c r="AB15" s="72">
        <f t="shared" si="19"/>
        <v>0</v>
      </c>
      <c r="AC15" s="83">
        <f t="shared" si="17"/>
        <v>24</v>
      </c>
      <c r="AE15" s="29" t="s">
        <v>28</v>
      </c>
      <c r="AF15" s="30">
        <f>SUM(AB266:AB362)</f>
        <v>0.028209437604534527</v>
      </c>
      <c r="AG15" s="29"/>
      <c r="AK15" s="3"/>
      <c r="AL15" s="13"/>
    </row>
    <row r="16" spans="1:38" ht="12.75">
      <c r="A16" s="1">
        <v>15000</v>
      </c>
      <c r="B16" s="18">
        <v>0.2143</v>
      </c>
      <c r="C16" s="18">
        <f t="shared" si="0"/>
        <v>0.2281384593132561</v>
      </c>
      <c r="D16" s="18">
        <f t="shared" si="2"/>
        <v>0.00019150295616464485</v>
      </c>
      <c r="E16" s="18"/>
      <c r="J16" s="21"/>
      <c r="K16" s="1">
        <v>26</v>
      </c>
      <c r="L16" s="27">
        <f t="shared" si="3"/>
        <v>0.5217499911024446</v>
      </c>
      <c r="M16" s="17">
        <f t="shared" si="4"/>
        <v>0.0017285573643677304</v>
      </c>
      <c r="N16" s="28">
        <f t="shared" si="5"/>
        <v>0.03364627197806084</v>
      </c>
      <c r="O16" s="25">
        <f t="shared" si="6"/>
        <v>0.0029077341529524</v>
      </c>
      <c r="P16" s="25">
        <f t="shared" si="7"/>
        <v>0.6267356165835714</v>
      </c>
      <c r="Q16" s="25">
        <f t="shared" si="8"/>
        <v>0.0010833484655570825</v>
      </c>
      <c r="R16" s="28">
        <f t="shared" si="1"/>
        <v>0</v>
      </c>
      <c r="S16" s="25">
        <f t="shared" si="9"/>
        <v>0</v>
      </c>
      <c r="T16" s="25">
        <f t="shared" si="10"/>
        <v>0</v>
      </c>
      <c r="U16" s="28">
        <f t="shared" si="11"/>
        <v>1</v>
      </c>
      <c r="V16" s="17">
        <f t="shared" si="12"/>
        <v>0.0017285573643677304</v>
      </c>
      <c r="W16" s="25">
        <f t="shared" si="13"/>
        <v>1</v>
      </c>
      <c r="X16" s="1">
        <f t="shared" si="14"/>
        <v>0.0017285573643677304</v>
      </c>
      <c r="Y16" s="1">
        <f t="shared" si="15"/>
        <v>0.0017285573643677304</v>
      </c>
      <c r="Z16" s="25">
        <f t="shared" si="16"/>
        <v>0</v>
      </c>
      <c r="AA16" s="25">
        <f t="shared" si="18"/>
        <v>0.0034098310237336378</v>
      </c>
      <c r="AB16" s="72">
        <f t="shared" si="19"/>
        <v>0</v>
      </c>
      <c r="AC16" s="83">
        <f t="shared" si="17"/>
        <v>26</v>
      </c>
      <c r="AE16" s="29" t="s">
        <v>20</v>
      </c>
      <c r="AF16" s="30">
        <f>SUM(AB363:AB392)</f>
        <v>0.0006512328549504567</v>
      </c>
      <c r="AG16" s="29"/>
      <c r="AK16" s="3"/>
      <c r="AL16" s="13"/>
    </row>
    <row r="17" spans="2:38" ht="12.75">
      <c r="B17" s="18"/>
      <c r="C17" s="7"/>
      <c r="D17" s="18"/>
      <c r="E17" s="18"/>
      <c r="J17" s="54"/>
      <c r="K17" s="1">
        <v>28</v>
      </c>
      <c r="L17" s="27">
        <f t="shared" si="3"/>
        <v>0.5183401579342092</v>
      </c>
      <c r="M17" s="17">
        <f t="shared" si="4"/>
        <v>0.0016812736593659074</v>
      </c>
      <c r="N17" s="28">
        <f t="shared" si="5"/>
        <v>0.029782307468224356</v>
      </c>
      <c r="O17" s="25">
        <f t="shared" si="6"/>
        <v>0.003284984357055453</v>
      </c>
      <c r="P17" s="25">
        <f t="shared" si="7"/>
        <v>0.6328818841814553</v>
      </c>
      <c r="Q17" s="25">
        <f t="shared" si="8"/>
        <v>0.0010640476413641456</v>
      </c>
      <c r="R17" s="28">
        <f t="shared" si="1"/>
        <v>0</v>
      </c>
      <c r="S17" s="25">
        <f t="shared" si="9"/>
        <v>0</v>
      </c>
      <c r="T17" s="25">
        <f t="shared" si="10"/>
        <v>0</v>
      </c>
      <c r="U17" s="28">
        <f t="shared" si="11"/>
        <v>1</v>
      </c>
      <c r="V17" s="17">
        <f t="shared" si="12"/>
        <v>0.0016812736593659074</v>
      </c>
      <c r="W17" s="25">
        <f t="shared" si="13"/>
        <v>1</v>
      </c>
      <c r="X17" s="1">
        <f t="shared" si="14"/>
        <v>0.0016812736593659074</v>
      </c>
      <c r="Y17" s="1">
        <f t="shared" si="15"/>
        <v>0.0016812736593659074</v>
      </c>
      <c r="Z17" s="25">
        <f t="shared" si="16"/>
        <v>0</v>
      </c>
      <c r="AA17" s="25">
        <f t="shared" si="18"/>
        <v>0.0033154982209766285</v>
      </c>
      <c r="AB17" s="72">
        <f t="shared" si="19"/>
        <v>0</v>
      </c>
      <c r="AC17" s="83">
        <f t="shared" si="17"/>
        <v>28</v>
      </c>
      <c r="AE17" s="78" t="s">
        <v>21</v>
      </c>
      <c r="AF17" s="32">
        <f>SUM(AF12:AF16)</f>
        <v>0.1890098513328794</v>
      </c>
      <c r="AK17" s="3"/>
      <c r="AL17" s="13"/>
    </row>
    <row r="18" spans="3:38" ht="12.75">
      <c r="C18" s="45" t="s">
        <v>67</v>
      </c>
      <c r="D18" s="21">
        <f>COUNT(B3:B16)</f>
        <v>14</v>
      </c>
      <c r="E18" s="21"/>
      <c r="G18"/>
      <c r="I18" s="21"/>
      <c r="J18" s="21"/>
      <c r="K18" s="1">
        <v>30</v>
      </c>
      <c r="L18" s="27">
        <f t="shared" si="3"/>
        <v>0.5150247366302433</v>
      </c>
      <c r="M18" s="17">
        <f t="shared" si="4"/>
        <v>0.0016342245616107211</v>
      </c>
      <c r="N18" s="28">
        <f t="shared" si="5"/>
        <v>0.026492437965788505</v>
      </c>
      <c r="O18" s="25">
        <f t="shared" si="6"/>
        <v>0.003692918495325838</v>
      </c>
      <c r="P18" s="25">
        <f t="shared" si="7"/>
        <v>0.6388362884283533</v>
      </c>
      <c r="Q18" s="25">
        <f t="shared" si="8"/>
        <v>0.0010440019533978458</v>
      </c>
      <c r="R18" s="28">
        <f t="shared" si="1"/>
        <v>0</v>
      </c>
      <c r="S18" s="25">
        <f t="shared" si="9"/>
        <v>0</v>
      </c>
      <c r="T18" s="25">
        <f t="shared" si="10"/>
        <v>0</v>
      </c>
      <c r="U18" s="28">
        <f t="shared" si="11"/>
        <v>1</v>
      </c>
      <c r="V18" s="17">
        <f t="shared" si="12"/>
        <v>0.0016342245616107211</v>
      </c>
      <c r="W18" s="25">
        <f t="shared" si="13"/>
        <v>1</v>
      </c>
      <c r="X18" s="1">
        <f t="shared" si="14"/>
        <v>0.0016342245616107211</v>
      </c>
      <c r="Y18" s="1">
        <f t="shared" si="15"/>
        <v>0.0016342245616107211</v>
      </c>
      <c r="Z18" s="25">
        <f t="shared" si="16"/>
        <v>0</v>
      </c>
      <c r="AA18" s="25">
        <f t="shared" si="18"/>
        <v>0.0032220393288309446</v>
      </c>
      <c r="AB18" s="72">
        <f t="shared" si="19"/>
        <v>0</v>
      </c>
      <c r="AC18" s="83">
        <f t="shared" si="17"/>
        <v>30</v>
      </c>
      <c r="AE18" s="21"/>
      <c r="AF18" s="30"/>
      <c r="AK18" s="3"/>
      <c r="AL18" s="13"/>
    </row>
    <row r="19" spans="3:38" ht="12.75">
      <c r="C19" s="45" t="s">
        <v>19</v>
      </c>
      <c r="D19" s="55">
        <f>SUM(D3:D16)</f>
        <v>0.0028738273034592133</v>
      </c>
      <c r="E19" s="55"/>
      <c r="F19" s="14"/>
      <c r="H19" s="21"/>
      <c r="I19" s="21"/>
      <c r="J19" s="21"/>
      <c r="K19" s="1">
        <v>32</v>
      </c>
      <c r="L19" s="27">
        <f t="shared" si="3"/>
        <v>0.5118028309185634</v>
      </c>
      <c r="M19" s="17">
        <f t="shared" si="4"/>
        <v>0.0015878147672202237</v>
      </c>
      <c r="N19" s="28">
        <f t="shared" si="5"/>
        <v>0.023672895297638556</v>
      </c>
      <c r="O19" s="25">
        <f t="shared" si="6"/>
        <v>0.004132760818652042</v>
      </c>
      <c r="P19" s="25">
        <f t="shared" si="7"/>
        <v>0.6446132404139112</v>
      </c>
      <c r="Q19" s="25">
        <f t="shared" si="8"/>
        <v>0.0010235264222748885</v>
      </c>
      <c r="R19" s="28">
        <f t="shared" si="1"/>
        <v>0</v>
      </c>
      <c r="S19" s="25">
        <f t="shared" si="9"/>
        <v>0</v>
      </c>
      <c r="T19" s="25">
        <f t="shared" si="10"/>
        <v>0</v>
      </c>
      <c r="U19" s="28">
        <f t="shared" si="11"/>
        <v>1</v>
      </c>
      <c r="V19" s="17">
        <f t="shared" si="12"/>
        <v>0.0015878147672202237</v>
      </c>
      <c r="W19" s="25">
        <f t="shared" si="13"/>
        <v>1</v>
      </c>
      <c r="X19" s="1">
        <f t="shared" si="14"/>
        <v>0.0015878147672202237</v>
      </c>
      <c r="Y19" s="1">
        <f t="shared" si="15"/>
        <v>0.0015878147672202237</v>
      </c>
      <c r="Z19" s="25">
        <f t="shared" si="16"/>
        <v>0</v>
      </c>
      <c r="AA19" s="25">
        <f t="shared" si="18"/>
        <v>0.0031301470315728205</v>
      </c>
      <c r="AB19" s="72">
        <f t="shared" si="19"/>
        <v>0</v>
      </c>
      <c r="AC19" s="83">
        <f t="shared" si="17"/>
        <v>32</v>
      </c>
      <c r="AK19" s="3"/>
      <c r="AL19" s="13"/>
    </row>
    <row r="20" spans="3:38" ht="12.75">
      <c r="C20" s="45" t="s">
        <v>56</v>
      </c>
      <c r="D20" s="55">
        <f>VAR(B3:B16)</f>
        <v>0.01816682417582421</v>
      </c>
      <c r="E20" s="55"/>
      <c r="F20" s="14"/>
      <c r="K20" s="1">
        <v>34</v>
      </c>
      <c r="L20" s="27">
        <f t="shared" si="3"/>
        <v>0.5086728574389965</v>
      </c>
      <c r="M20" s="17">
        <f t="shared" si="4"/>
        <v>0.001542332264352597</v>
      </c>
      <c r="N20" s="28">
        <f t="shared" si="5"/>
        <v>0.02124191990213346</v>
      </c>
      <c r="O20" s="25">
        <f t="shared" si="6"/>
        <v>0.004605723710515765</v>
      </c>
      <c r="P20" s="25">
        <f t="shared" si="7"/>
        <v>0.6502252503482867</v>
      </c>
      <c r="Q20" s="25">
        <f t="shared" si="8"/>
        <v>0.0010028633827089074</v>
      </c>
      <c r="R20" s="28">
        <f t="shared" si="1"/>
        <v>0</v>
      </c>
      <c r="S20" s="25">
        <f t="shared" si="9"/>
        <v>0</v>
      </c>
      <c r="T20" s="25">
        <f t="shared" si="10"/>
        <v>0</v>
      </c>
      <c r="U20" s="28">
        <f t="shared" si="11"/>
        <v>1</v>
      </c>
      <c r="V20" s="17">
        <f t="shared" si="12"/>
        <v>0.001542332264352597</v>
      </c>
      <c r="W20" s="25">
        <f t="shared" si="13"/>
        <v>1</v>
      </c>
      <c r="X20" s="1">
        <f t="shared" si="14"/>
        <v>0.001542332264352597</v>
      </c>
      <c r="Y20" s="1">
        <f t="shared" si="15"/>
        <v>0.001542332264352597</v>
      </c>
      <c r="Z20" s="25">
        <f t="shared" si="16"/>
        <v>0</v>
      </c>
      <c r="AA20" s="25">
        <f t="shared" si="18"/>
        <v>0.0030403096824253265</v>
      </c>
      <c r="AB20" s="72">
        <f t="shared" si="19"/>
        <v>0</v>
      </c>
      <c r="AC20" s="83">
        <f t="shared" si="17"/>
        <v>34</v>
      </c>
      <c r="AI20" s="65"/>
      <c r="AK20" s="3"/>
      <c r="AL20" s="13"/>
    </row>
    <row r="21" spans="3:37" ht="14.25">
      <c r="C21" s="45" t="s">
        <v>65</v>
      </c>
      <c r="D21" s="56">
        <f>1-D19/(D20*(D18-1))</f>
        <v>0.9878314648400783</v>
      </c>
      <c r="E21" s="56"/>
      <c r="F21" s="14"/>
      <c r="K21" s="1">
        <v>36</v>
      </c>
      <c r="L21" s="27">
        <f t="shared" si="3"/>
        <v>0.5056327486394203</v>
      </c>
      <c r="M21" s="17">
        <f t="shared" si="4"/>
        <v>0.0014979774180727294</v>
      </c>
      <c r="N21" s="28">
        <f t="shared" si="5"/>
        <v>0.019134411856813187</v>
      </c>
      <c r="O21" s="25">
        <f t="shared" si="6"/>
        <v>0.005113008692519436</v>
      </c>
      <c r="P21" s="25">
        <f t="shared" si="7"/>
        <v>0.6556832999849674</v>
      </c>
      <c r="Q21" s="25">
        <f t="shared" si="8"/>
        <v>0.0009821987767848885</v>
      </c>
      <c r="R21" s="28">
        <f t="shared" si="1"/>
        <v>0</v>
      </c>
      <c r="S21" s="25">
        <f t="shared" si="9"/>
        <v>0</v>
      </c>
      <c r="T21" s="25">
        <f t="shared" si="10"/>
        <v>0</v>
      </c>
      <c r="U21" s="28">
        <f t="shared" si="11"/>
        <v>1</v>
      </c>
      <c r="V21" s="17">
        <f t="shared" si="12"/>
        <v>0.0014979774180727294</v>
      </c>
      <c r="W21" s="25">
        <f t="shared" si="13"/>
        <v>1</v>
      </c>
      <c r="X21" s="1">
        <f t="shared" si="14"/>
        <v>0.0014979774180727294</v>
      </c>
      <c r="Y21" s="1">
        <f t="shared" si="15"/>
        <v>0.0014979774180727294</v>
      </c>
      <c r="Z21" s="25">
        <f t="shared" si="16"/>
        <v>0</v>
      </c>
      <c r="AA21" s="25">
        <f t="shared" si="18"/>
        <v>0.002952862100314776</v>
      </c>
      <c r="AB21" s="72">
        <f t="shared" si="19"/>
        <v>0</v>
      </c>
      <c r="AC21" s="83">
        <f t="shared" si="17"/>
        <v>36</v>
      </c>
      <c r="AJ21" s="3"/>
      <c r="AK21" s="13"/>
    </row>
    <row r="22" spans="3:37" ht="12.75">
      <c r="C22" s="45"/>
      <c r="D22" s="56"/>
      <c r="E22" s="56"/>
      <c r="F22" s="14"/>
      <c r="K22" s="1">
        <v>38</v>
      </c>
      <c r="L22" s="27">
        <f t="shared" si="3"/>
        <v>0.5026801052682233</v>
      </c>
      <c r="M22" s="17">
        <f t="shared" si="4"/>
        <v>0.001454884682242047</v>
      </c>
      <c r="N22" s="28">
        <f t="shared" si="5"/>
        <v>0.01729804617469264</v>
      </c>
      <c r="O22" s="25">
        <f t="shared" si="6"/>
        <v>0.005655807202854294</v>
      </c>
      <c r="P22" s="25">
        <f t="shared" si="7"/>
        <v>0.6609971207416677</v>
      </c>
      <c r="Q22" s="25">
        <f t="shared" si="8"/>
        <v>0.0009616745859731492</v>
      </c>
      <c r="R22" s="28">
        <f t="shared" si="1"/>
        <v>0</v>
      </c>
      <c r="S22" s="25">
        <f t="shared" si="9"/>
        <v>0</v>
      </c>
      <c r="T22" s="25">
        <f t="shared" si="10"/>
        <v>0</v>
      </c>
      <c r="U22" s="28">
        <f t="shared" si="11"/>
        <v>1</v>
      </c>
      <c r="V22" s="17">
        <f t="shared" si="12"/>
        <v>0.001454884682242047</v>
      </c>
      <c r="W22" s="25">
        <f t="shared" si="13"/>
        <v>1</v>
      </c>
      <c r="X22" s="1">
        <f t="shared" si="14"/>
        <v>0.001454884682242047</v>
      </c>
      <c r="Y22" s="1">
        <f t="shared" si="15"/>
        <v>0.001454884682242047</v>
      </c>
      <c r="Z22" s="25">
        <f t="shared" si="16"/>
        <v>0</v>
      </c>
      <c r="AA22" s="25">
        <f t="shared" si="18"/>
        <v>0.002868023608090664</v>
      </c>
      <c r="AB22" s="72">
        <f t="shared" si="19"/>
        <v>0</v>
      </c>
      <c r="AC22" s="83">
        <f t="shared" si="17"/>
        <v>38</v>
      </c>
      <c r="AJ22" s="3"/>
      <c r="AK22" s="13"/>
    </row>
    <row r="23" spans="3:37" ht="12.75">
      <c r="C23" s="45"/>
      <c r="D23" s="56"/>
      <c r="E23" s="56"/>
      <c r="F23" s="14"/>
      <c r="K23" s="1">
        <v>40</v>
      </c>
      <c r="L23" s="27">
        <f t="shared" si="3"/>
        <v>0.4998123111044047</v>
      </c>
      <c r="M23" s="17">
        <f t="shared" si="4"/>
        <v>0.0014131389258486172</v>
      </c>
      <c r="N23" s="28">
        <f t="shared" si="5"/>
        <v>0.015690407043222193</v>
      </c>
      <c r="O23" s="25">
        <f t="shared" si="6"/>
        <v>0.006235301218166578</v>
      </c>
      <c r="P23" s="25">
        <f t="shared" si="7"/>
        <v>0.6661754056886567</v>
      </c>
      <c r="Q23" s="25">
        <f t="shared" si="8"/>
        <v>0.0009413983972216351</v>
      </c>
      <c r="R23" s="28">
        <f t="shared" si="1"/>
        <v>0</v>
      </c>
      <c r="S23" s="25">
        <f t="shared" si="9"/>
        <v>0</v>
      </c>
      <c r="T23" s="25">
        <f t="shared" si="10"/>
        <v>0</v>
      </c>
      <c r="U23" s="28">
        <f t="shared" si="11"/>
        <v>1</v>
      </c>
      <c r="V23" s="17">
        <f t="shared" si="12"/>
        <v>0.0014131389258486172</v>
      </c>
      <c r="W23" s="25">
        <f t="shared" si="13"/>
        <v>1</v>
      </c>
      <c r="X23" s="1">
        <f t="shared" si="14"/>
        <v>0.0014131389258486172</v>
      </c>
      <c r="Y23" s="1">
        <f t="shared" si="15"/>
        <v>0.0014131389258486172</v>
      </c>
      <c r="Z23" s="25">
        <f t="shared" si="16"/>
        <v>0</v>
      </c>
      <c r="AA23" s="25">
        <f t="shared" si="18"/>
        <v>0.0027859267063857734</v>
      </c>
      <c r="AB23" s="72">
        <f t="shared" si="19"/>
        <v>0</v>
      </c>
      <c r="AC23" s="83">
        <f t="shared" si="17"/>
        <v>40</v>
      </c>
      <c r="AJ23" s="3"/>
      <c r="AK23" s="13"/>
    </row>
    <row r="24" spans="3:37" ht="12.75">
      <c r="C24" s="45"/>
      <c r="D24" s="56"/>
      <c r="E24" s="56"/>
      <c r="F24" s="14"/>
      <c r="K24" s="1">
        <v>42</v>
      </c>
      <c r="L24" s="27">
        <f t="shared" si="3"/>
        <v>0.49702661921088886</v>
      </c>
      <c r="M24" s="17">
        <f t="shared" si="4"/>
        <v>0.0013727877805371563</v>
      </c>
      <c r="N24" s="28">
        <f t="shared" si="5"/>
        <v>0.014276844379043658</v>
      </c>
      <c r="O24" s="25">
        <f t="shared" si="6"/>
        <v>0.006852663764671944</v>
      </c>
      <c r="P24" s="25">
        <f t="shared" si="7"/>
        <v>0.6712259741341147</v>
      </c>
      <c r="Q24" s="25">
        <f t="shared" si="8"/>
        <v>0.0009214508152704619</v>
      </c>
      <c r="R24" s="28">
        <f t="shared" si="1"/>
        <v>0</v>
      </c>
      <c r="S24" s="25">
        <f t="shared" si="9"/>
        <v>0</v>
      </c>
      <c r="T24" s="25">
        <f t="shared" si="10"/>
        <v>0</v>
      </c>
      <c r="U24" s="28">
        <f t="shared" si="11"/>
        <v>1</v>
      </c>
      <c r="V24" s="17">
        <f t="shared" si="12"/>
        <v>0.0013727877805371563</v>
      </c>
      <c r="W24" s="25">
        <f t="shared" si="13"/>
        <v>1</v>
      </c>
      <c r="X24" s="1">
        <f t="shared" si="14"/>
        <v>0.0013727877805371563</v>
      </c>
      <c r="Y24" s="1">
        <f t="shared" si="15"/>
        <v>0.0013727877805371563</v>
      </c>
      <c r="Z24" s="25">
        <f t="shared" si="16"/>
        <v>0</v>
      </c>
      <c r="AA24" s="25">
        <f t="shared" si="18"/>
        <v>0.002706638801677346</v>
      </c>
      <c r="AB24" s="72">
        <f t="shared" si="19"/>
        <v>0</v>
      </c>
      <c r="AC24" s="83">
        <f t="shared" si="17"/>
        <v>42</v>
      </c>
      <c r="AJ24" s="3"/>
      <c r="AK24" s="13"/>
    </row>
    <row r="25" spans="3:37" ht="12.75">
      <c r="C25" s="45"/>
      <c r="D25" s="56"/>
      <c r="E25" s="56"/>
      <c r="F25" s="14"/>
      <c r="K25" s="1">
        <v>44</v>
      </c>
      <c r="L25" s="27">
        <f t="shared" si="3"/>
        <v>0.49432021660258707</v>
      </c>
      <c r="M25" s="17">
        <f t="shared" si="4"/>
        <v>0.00133385102114019</v>
      </c>
      <c r="N25" s="28">
        <f t="shared" si="5"/>
        <v>0.0130288508323963</v>
      </c>
      <c r="O25" s="25">
        <f t="shared" si="6"/>
        <v>0.007509059349030772</v>
      </c>
      <c r="P25" s="25">
        <f t="shared" si="7"/>
        <v>0.6761559015499681</v>
      </c>
      <c r="Q25" s="25">
        <f t="shared" si="8"/>
        <v>0.0009018912397323907</v>
      </c>
      <c r="R25" s="28">
        <f t="shared" si="1"/>
        <v>0</v>
      </c>
      <c r="S25" s="25">
        <f t="shared" si="9"/>
        <v>0</v>
      </c>
      <c r="T25" s="25">
        <f t="shared" si="10"/>
        <v>0</v>
      </c>
      <c r="U25" s="28">
        <f t="shared" si="11"/>
        <v>1</v>
      </c>
      <c r="V25" s="17">
        <f t="shared" si="12"/>
        <v>0.00133385102114019</v>
      </c>
      <c r="W25" s="25">
        <f t="shared" si="13"/>
        <v>1</v>
      </c>
      <c r="X25" s="1">
        <f t="shared" si="14"/>
        <v>0.00133385102114019</v>
      </c>
      <c r="Y25" s="1">
        <f t="shared" si="15"/>
        <v>0.00133385102114019</v>
      </c>
      <c r="Z25" s="25">
        <f t="shared" si="16"/>
        <v>0</v>
      </c>
      <c r="AA25" s="25">
        <f t="shared" si="18"/>
        <v>0.0026301787376807996</v>
      </c>
      <c r="AB25" s="72">
        <f t="shared" si="19"/>
        <v>0</v>
      </c>
      <c r="AC25" s="83">
        <f t="shared" si="17"/>
        <v>44</v>
      </c>
      <c r="AJ25" s="3"/>
      <c r="AK25" s="13"/>
    </row>
    <row r="26" spans="3:37" ht="12.75">
      <c r="C26" s="45"/>
      <c r="D26" s="56"/>
      <c r="E26" s="56"/>
      <c r="F26" s="14"/>
      <c r="K26" s="1">
        <v>46</v>
      </c>
      <c r="L26" s="27">
        <f t="shared" si="3"/>
        <v>0.4916902724877814</v>
      </c>
      <c r="M26" s="17">
        <f t="shared" si="4"/>
        <v>0.0012963277165406097</v>
      </c>
      <c r="N26" s="28">
        <f t="shared" si="5"/>
        <v>0.011922819247222901</v>
      </c>
      <c r="O26" s="25">
        <f t="shared" si="6"/>
        <v>0.008205644329710078</v>
      </c>
      <c r="P26" s="25">
        <f t="shared" si="7"/>
        <v>0.6809716236914042</v>
      </c>
      <c r="Q26" s="25">
        <f t="shared" si="8"/>
        <v>0.0008827623899688294</v>
      </c>
      <c r="R26" s="28">
        <f t="shared" si="1"/>
        <v>0</v>
      </c>
      <c r="S26" s="25">
        <f t="shared" si="9"/>
        <v>0</v>
      </c>
      <c r="T26" s="25">
        <f t="shared" si="10"/>
        <v>0</v>
      </c>
      <c r="U26" s="28">
        <f t="shared" si="11"/>
        <v>1</v>
      </c>
      <c r="V26" s="17">
        <f t="shared" si="12"/>
        <v>0.0012963277165406097</v>
      </c>
      <c r="W26" s="25">
        <f t="shared" si="13"/>
        <v>1</v>
      </c>
      <c r="X26" s="1">
        <f t="shared" si="14"/>
        <v>0.0012963277165406097</v>
      </c>
      <c r="Y26" s="1">
        <f t="shared" si="15"/>
        <v>0.0012963277165406097</v>
      </c>
      <c r="Z26" s="25">
        <f t="shared" si="16"/>
        <v>0</v>
      </c>
      <c r="AA26" s="25">
        <f t="shared" si="18"/>
        <v>0.0025565294106033895</v>
      </c>
      <c r="AB26" s="72">
        <f t="shared" si="19"/>
        <v>0</v>
      </c>
      <c r="AC26" s="83">
        <f t="shared" si="17"/>
        <v>46</v>
      </c>
      <c r="AJ26" s="3"/>
      <c r="AK26" s="13"/>
    </row>
    <row r="27" spans="3:37" ht="12.75">
      <c r="C27" s="45"/>
      <c r="D27" s="56"/>
      <c r="E27" s="56"/>
      <c r="F27" s="14"/>
      <c r="K27" s="1">
        <v>48</v>
      </c>
      <c r="L27" s="27">
        <f t="shared" si="3"/>
        <v>0.48913397397180025</v>
      </c>
      <c r="M27" s="17">
        <f t="shared" si="4"/>
        <v>0.0012602016940627798</v>
      </c>
      <c r="N27" s="28">
        <f t="shared" si="5"/>
        <v>0.010939081855143643</v>
      </c>
      <c r="O27" s="25">
        <f t="shared" si="6"/>
        <v>0.008943567243180494</v>
      </c>
      <c r="P27" s="25">
        <f t="shared" si="7"/>
        <v>0.6856790211787653</v>
      </c>
      <c r="Q27" s="25">
        <f t="shared" si="8"/>
        <v>0.0008640938640727887</v>
      </c>
      <c r="R27" s="28">
        <f t="shared" si="1"/>
        <v>0</v>
      </c>
      <c r="S27" s="25">
        <f t="shared" si="9"/>
        <v>0</v>
      </c>
      <c r="T27" s="25">
        <f t="shared" si="10"/>
        <v>0</v>
      </c>
      <c r="U27" s="28">
        <f t="shared" si="11"/>
        <v>1</v>
      </c>
      <c r="V27" s="17">
        <f t="shared" si="12"/>
        <v>0.0012602016940627798</v>
      </c>
      <c r="W27" s="25">
        <f t="shared" si="13"/>
        <v>1</v>
      </c>
      <c r="X27" s="1">
        <f t="shared" si="14"/>
        <v>0.0012602016940627798</v>
      </c>
      <c r="Y27" s="1">
        <f t="shared" si="15"/>
        <v>0.0012602016940627798</v>
      </c>
      <c r="Z27" s="25">
        <f t="shared" si="16"/>
        <v>0</v>
      </c>
      <c r="AA27" s="25">
        <f t="shared" si="18"/>
        <v>0.002485647415318969</v>
      </c>
      <c r="AB27" s="72">
        <f t="shared" si="19"/>
        <v>0</v>
      </c>
      <c r="AC27" s="83">
        <f t="shared" si="17"/>
        <v>48</v>
      </c>
      <c r="AJ27" s="3"/>
      <c r="AK27" s="13"/>
    </row>
    <row r="28" spans="3:37" ht="12.75">
      <c r="C28" s="45"/>
      <c r="D28" s="56"/>
      <c r="E28" s="56"/>
      <c r="F28" s="14"/>
      <c r="K28" s="1">
        <v>50</v>
      </c>
      <c r="L28" s="27">
        <f t="shared" si="3"/>
        <v>0.4866485521724278</v>
      </c>
      <c r="M28" s="17">
        <f t="shared" si="4"/>
        <v>0.0012254457212561895</v>
      </c>
      <c r="N28" s="28">
        <f t="shared" si="5"/>
        <v>0.010061160539868275</v>
      </c>
      <c r="O28" s="25">
        <f t="shared" si="6"/>
        <v>0.00972396909506164</v>
      </c>
      <c r="P28" s="25">
        <f t="shared" si="7"/>
        <v>0.6902834890588246</v>
      </c>
      <c r="Q28" s="25">
        <f t="shared" si="8"/>
        <v>0.0008459049481209304</v>
      </c>
      <c r="R28" s="28">
        <f t="shared" si="1"/>
        <v>0</v>
      </c>
      <c r="S28" s="25">
        <f t="shared" si="9"/>
        <v>0</v>
      </c>
      <c r="T28" s="25">
        <f t="shared" si="10"/>
        <v>0</v>
      </c>
      <c r="U28" s="28">
        <f t="shared" si="11"/>
        <v>1</v>
      </c>
      <c r="V28" s="17">
        <f t="shared" si="12"/>
        <v>0.0012254457212561895</v>
      </c>
      <c r="W28" s="25">
        <f t="shared" si="13"/>
        <v>1</v>
      </c>
      <c r="X28" s="1">
        <f t="shared" si="14"/>
        <v>0.0012254457212561895</v>
      </c>
      <c r="Y28" s="1">
        <f t="shared" si="15"/>
        <v>0.0012254457212561895</v>
      </c>
      <c r="Z28" s="25">
        <f t="shared" si="16"/>
        <v>0</v>
      </c>
      <c r="AA28" s="25">
        <f t="shared" si="18"/>
        <v>0.002417470428956136</v>
      </c>
      <c r="AB28" s="72">
        <f t="shared" si="19"/>
        <v>0</v>
      </c>
      <c r="AC28" s="83">
        <f t="shared" si="17"/>
        <v>50</v>
      </c>
      <c r="AJ28" s="3"/>
      <c r="AK28" s="13"/>
    </row>
    <row r="29" spans="3:37" ht="12.75">
      <c r="C29" s="45"/>
      <c r="D29" s="56"/>
      <c r="E29" s="56"/>
      <c r="F29" s="14"/>
      <c r="K29" s="1">
        <v>52</v>
      </c>
      <c r="L29" s="27">
        <f t="shared" si="3"/>
        <v>0.4842313009952815</v>
      </c>
      <c r="M29" s="17">
        <f t="shared" si="4"/>
        <v>0.0011920247076999467</v>
      </c>
      <c r="N29" s="28">
        <f t="shared" si="5"/>
        <v>0.009275176909875575</v>
      </c>
      <c r="O29" s="25">
        <f t="shared" si="6"/>
        <v>0.010547983623467644</v>
      </c>
      <c r="P29" s="25">
        <f t="shared" si="7"/>
        <v>0.6947899946532914</v>
      </c>
      <c r="Q29" s="25">
        <f t="shared" si="8"/>
        <v>0.0008282068402894372</v>
      </c>
      <c r="R29" s="28">
        <f t="shared" si="1"/>
        <v>0</v>
      </c>
      <c r="S29" s="25">
        <f t="shared" si="9"/>
        <v>0</v>
      </c>
      <c r="T29" s="25">
        <f t="shared" si="10"/>
        <v>0</v>
      </c>
      <c r="U29" s="28">
        <f t="shared" si="11"/>
        <v>1</v>
      </c>
      <c r="V29" s="17">
        <f t="shared" si="12"/>
        <v>0.0011920247076999467</v>
      </c>
      <c r="W29" s="25">
        <f t="shared" si="13"/>
        <v>1</v>
      </c>
      <c r="X29" s="1">
        <f t="shared" si="14"/>
        <v>0.0011920247076999467</v>
      </c>
      <c r="Y29" s="1">
        <f t="shared" si="15"/>
        <v>0.0011920247076999467</v>
      </c>
      <c r="Z29" s="25">
        <f t="shared" si="16"/>
        <v>0</v>
      </c>
      <c r="AA29" s="25">
        <f t="shared" si="18"/>
        <v>0.0023519228628323544</v>
      </c>
      <c r="AB29" s="72">
        <f t="shared" si="19"/>
        <v>0</v>
      </c>
      <c r="AC29" s="83">
        <f t="shared" si="17"/>
        <v>52</v>
      </c>
      <c r="AJ29" s="3"/>
      <c r="AK29" s="13"/>
    </row>
    <row r="30" spans="3:37" ht="12.75">
      <c r="C30" s="45"/>
      <c r="D30" s="56"/>
      <c r="E30" s="56"/>
      <c r="F30" s="14"/>
      <c r="K30" s="1">
        <v>54</v>
      </c>
      <c r="L30" s="27">
        <f t="shared" si="3"/>
        <v>0.481879590290223</v>
      </c>
      <c r="M30" s="17">
        <f t="shared" si="4"/>
        <v>0.001159898155132408</v>
      </c>
      <c r="N30" s="28">
        <f t="shared" si="5"/>
        <v>0.008569384538158462</v>
      </c>
      <c r="O30" s="25">
        <f t="shared" si="6"/>
        <v>0.011416737539841706</v>
      </c>
      <c r="P30" s="25">
        <f t="shared" si="7"/>
        <v>0.6992031261535814</v>
      </c>
      <c r="Q30" s="25">
        <f t="shared" si="8"/>
        <v>0.0008110044160883513</v>
      </c>
      <c r="R30" s="28">
        <f t="shared" si="1"/>
        <v>0</v>
      </c>
      <c r="S30" s="25">
        <f t="shared" si="9"/>
        <v>0</v>
      </c>
      <c r="T30" s="25">
        <f t="shared" si="10"/>
        <v>0</v>
      </c>
      <c r="U30" s="28">
        <f t="shared" si="11"/>
        <v>1</v>
      </c>
      <c r="V30" s="17">
        <f t="shared" si="12"/>
        <v>0.001159898155132408</v>
      </c>
      <c r="W30" s="25">
        <f t="shared" si="13"/>
        <v>1</v>
      </c>
      <c r="X30" s="1">
        <f t="shared" si="14"/>
        <v>0.001159898155132408</v>
      </c>
      <c r="Y30" s="1">
        <f t="shared" si="15"/>
        <v>0.001159898155132408</v>
      </c>
      <c r="Z30" s="25">
        <f t="shared" si="16"/>
        <v>0</v>
      </c>
      <c r="AA30" s="25">
        <f t="shared" si="18"/>
        <v>0.0022889201842870234</v>
      </c>
      <c r="AB30" s="72">
        <f t="shared" si="19"/>
        <v>0</v>
      </c>
      <c r="AC30" s="83">
        <f t="shared" si="17"/>
        <v>54</v>
      </c>
      <c r="AJ30" s="3"/>
      <c r="AK30" s="13"/>
    </row>
    <row r="31" spans="3:37" ht="12.75">
      <c r="C31" s="45"/>
      <c r="D31" s="56"/>
      <c r="E31" s="56"/>
      <c r="F31" s="14"/>
      <c r="K31" s="1">
        <v>56</v>
      </c>
      <c r="L31" s="27">
        <f t="shared" si="3"/>
        <v>0.4795908747110241</v>
      </c>
      <c r="M31" s="17">
        <f t="shared" si="4"/>
        <v>0.0011290220291546155</v>
      </c>
      <c r="N31" s="28">
        <f t="shared" si="5"/>
        <v>0.007933795423069866</v>
      </c>
      <c r="O31" s="25">
        <f t="shared" si="6"/>
        <v>0.012331350751199127</v>
      </c>
      <c r="P31" s="25">
        <f t="shared" si="7"/>
        <v>0.7035271338156435</v>
      </c>
      <c r="Q31" s="25">
        <f t="shared" si="8"/>
        <v>0.0007942976321858684</v>
      </c>
      <c r="R31" s="28">
        <f t="shared" si="1"/>
        <v>0</v>
      </c>
      <c r="S31" s="25">
        <f t="shared" si="9"/>
        <v>0</v>
      </c>
      <c r="T31" s="25">
        <f t="shared" si="10"/>
        <v>0</v>
      </c>
      <c r="U31" s="28">
        <f t="shared" si="11"/>
        <v>1</v>
      </c>
      <c r="V31" s="17">
        <f t="shared" si="12"/>
        <v>0.0011290220291546155</v>
      </c>
      <c r="W31" s="25">
        <f t="shared" si="13"/>
        <v>1</v>
      </c>
      <c r="X31" s="1">
        <f t="shared" si="14"/>
        <v>0.0011290220291546155</v>
      </c>
      <c r="Y31" s="1">
        <f t="shared" si="15"/>
        <v>0.0011290220291546155</v>
      </c>
      <c r="Z31" s="25">
        <f t="shared" si="16"/>
        <v>0</v>
      </c>
      <c r="AA31" s="25">
        <f t="shared" si="18"/>
        <v>0.0022283722138109006</v>
      </c>
      <c r="AB31" s="72">
        <f t="shared" si="19"/>
        <v>0</v>
      </c>
      <c r="AC31" s="83">
        <f t="shared" si="17"/>
        <v>56</v>
      </c>
      <c r="AJ31" s="3"/>
      <c r="AK31" s="13"/>
    </row>
    <row r="32" spans="3:37" ht="12.75">
      <c r="C32" s="45"/>
      <c r="D32" s="56"/>
      <c r="E32" s="56"/>
      <c r="F32" s="14"/>
      <c r="K32" s="1">
        <v>58</v>
      </c>
      <c r="L32" s="27">
        <f t="shared" si="3"/>
        <v>0.47736269929708874</v>
      </c>
      <c r="M32" s="17">
        <f t="shared" si="4"/>
        <v>0.0010993501846562853</v>
      </c>
      <c r="N32" s="28">
        <f t="shared" si="5"/>
        <v>0.007359879711979551</v>
      </c>
      <c r="O32" s="25">
        <f t="shared" si="6"/>
        <v>0.013292936566733473</v>
      </c>
      <c r="P32" s="25">
        <f t="shared" si="7"/>
        <v>0.7077659651707693</v>
      </c>
      <c r="Q32" s="25">
        <f t="shared" si="8"/>
        <v>0.0007780826445039192</v>
      </c>
      <c r="R32" s="28">
        <f t="shared" si="1"/>
        <v>0</v>
      </c>
      <c r="S32" s="25">
        <f t="shared" si="9"/>
        <v>0</v>
      </c>
      <c r="T32" s="25">
        <f t="shared" si="10"/>
        <v>0</v>
      </c>
      <c r="U32" s="28">
        <f t="shared" si="11"/>
        <v>1</v>
      </c>
      <c r="V32" s="17">
        <f t="shared" si="12"/>
        <v>0.0010993501846562853</v>
      </c>
      <c r="W32" s="25">
        <f t="shared" si="13"/>
        <v>1</v>
      </c>
      <c r="X32" s="1">
        <f t="shared" si="14"/>
        <v>0.0010993501846562853</v>
      </c>
      <c r="Y32" s="1">
        <f t="shared" si="15"/>
        <v>0.0010993501846562853</v>
      </c>
      <c r="Z32" s="25">
        <f t="shared" si="16"/>
        <v>0</v>
      </c>
      <c r="AA32" s="25">
        <f t="shared" si="18"/>
        <v>0.002170185630878038</v>
      </c>
      <c r="AB32" s="72">
        <f t="shared" si="19"/>
        <v>0</v>
      </c>
      <c r="AC32" s="83">
        <f t="shared" si="17"/>
        <v>58</v>
      </c>
      <c r="AJ32" s="3"/>
      <c r="AK32" s="13"/>
    </row>
    <row r="33" spans="3:37" ht="12.75">
      <c r="C33" s="45"/>
      <c r="D33" s="56"/>
      <c r="E33" s="56"/>
      <c r="F33" s="14"/>
      <c r="K33" s="1">
        <v>60</v>
      </c>
      <c r="L33" s="27">
        <f t="shared" si="3"/>
        <v>0.47519270256407586</v>
      </c>
      <c r="M33" s="17">
        <f t="shared" si="4"/>
        <v>0.001070835446221753</v>
      </c>
      <c r="N33" s="28">
        <f t="shared" si="5"/>
        <v>0.006840322823455618</v>
      </c>
      <c r="O33" s="25">
        <f t="shared" si="6"/>
        <v>0.014302601891047659</v>
      </c>
      <c r="P33" s="25">
        <f t="shared" si="7"/>
        <v>0.7119232953471826</v>
      </c>
      <c r="Q33" s="25">
        <f t="shared" si="8"/>
        <v>0.000762352699648761</v>
      </c>
      <c r="R33" s="28">
        <f t="shared" si="1"/>
        <v>0</v>
      </c>
      <c r="S33" s="25">
        <f t="shared" si="9"/>
        <v>0</v>
      </c>
      <c r="T33" s="25">
        <f t="shared" si="10"/>
        <v>0</v>
      </c>
      <c r="U33" s="28">
        <f t="shared" si="11"/>
        <v>1</v>
      </c>
      <c r="V33" s="17">
        <f t="shared" si="12"/>
        <v>0.001070835446221753</v>
      </c>
      <c r="W33" s="25">
        <f t="shared" si="13"/>
        <v>1</v>
      </c>
      <c r="X33" s="1">
        <f t="shared" si="14"/>
        <v>0.001070835446221753</v>
      </c>
      <c r="Y33" s="1">
        <f t="shared" si="15"/>
        <v>0.001070835446221753</v>
      </c>
      <c r="Z33" s="25">
        <f t="shared" si="16"/>
        <v>0</v>
      </c>
      <c r="AA33" s="25">
        <f t="shared" si="18"/>
        <v>0.002114265867636125</v>
      </c>
      <c r="AB33" s="72">
        <f t="shared" si="19"/>
        <v>0</v>
      </c>
      <c r="AC33" s="83">
        <f t="shared" si="17"/>
        <v>60</v>
      </c>
      <c r="AJ33" s="3"/>
      <c r="AK33" s="13"/>
    </row>
    <row r="34" spans="3:38" ht="12.75">
      <c r="C34" s="45"/>
      <c r="D34" s="56"/>
      <c r="E34" s="56"/>
      <c r="F34" s="14"/>
      <c r="G34"/>
      <c r="K34" s="1">
        <v>62</v>
      </c>
      <c r="L34" s="27">
        <f t="shared" si="3"/>
        <v>0.4730786177121879</v>
      </c>
      <c r="M34" s="17">
        <f t="shared" si="4"/>
        <v>0.001043430421414372</v>
      </c>
      <c r="N34" s="28">
        <f t="shared" si="5"/>
        <v>0.006368827856246074</v>
      </c>
      <c r="O34" s="25">
        <f t="shared" si="6"/>
        <v>0.015361447405770915</v>
      </c>
      <c r="P34" s="25">
        <f t="shared" si="7"/>
        <v>0.7160025533586738</v>
      </c>
      <c r="Q34" s="25">
        <f t="shared" si="8"/>
        <v>0.0007470988459848075</v>
      </c>
      <c r="R34" s="28">
        <f t="shared" si="1"/>
        <v>0</v>
      </c>
      <c r="S34" s="25">
        <f t="shared" si="9"/>
        <v>0</v>
      </c>
      <c r="T34" s="25">
        <f t="shared" si="10"/>
        <v>0</v>
      </c>
      <c r="U34" s="28">
        <f t="shared" si="11"/>
        <v>1</v>
      </c>
      <c r="V34" s="17">
        <f t="shared" si="12"/>
        <v>0.001043430421414372</v>
      </c>
      <c r="W34" s="25">
        <f t="shared" si="13"/>
        <v>1</v>
      </c>
      <c r="X34" s="1">
        <f t="shared" si="14"/>
        <v>0.001043430421414372</v>
      </c>
      <c r="Y34" s="1">
        <f t="shared" si="15"/>
        <v>0.001043430421414372</v>
      </c>
      <c r="Z34" s="25">
        <f t="shared" si="16"/>
        <v>0</v>
      </c>
      <c r="AA34" s="25">
        <f t="shared" si="18"/>
        <v>0.0020605185284936316</v>
      </c>
      <c r="AB34" s="72">
        <f t="shared" si="19"/>
        <v>0</v>
      </c>
      <c r="AC34" s="83">
        <f t="shared" si="17"/>
        <v>62</v>
      </c>
      <c r="AK34" s="3"/>
      <c r="AL34" s="13"/>
    </row>
    <row r="35" spans="1:38" ht="14.25">
      <c r="A35" s="22" t="s">
        <v>23</v>
      </c>
      <c r="B35" s="22" t="s">
        <v>63</v>
      </c>
      <c r="C35" s="22" t="s">
        <v>64</v>
      </c>
      <c r="D35" s="22" t="s">
        <v>54</v>
      </c>
      <c r="E35" s="53"/>
      <c r="F35" s="33" t="s">
        <v>47</v>
      </c>
      <c r="G35" s="35"/>
      <c r="K35" s="1">
        <v>64</v>
      </c>
      <c r="L35" s="27">
        <f t="shared" si="3"/>
        <v>0.4710182724236551</v>
      </c>
      <c r="M35" s="17">
        <f t="shared" si="4"/>
        <v>0.0010170881070792593</v>
      </c>
      <c r="N35" s="28">
        <f t="shared" si="5"/>
        <v>0.0059399539644807335</v>
      </c>
      <c r="O35" s="25">
        <f t="shared" si="6"/>
        <v>0.016470567740954775</v>
      </c>
      <c r="P35" s="25">
        <f t="shared" si="7"/>
        <v>0.7200069450372238</v>
      </c>
      <c r="Q35" s="25">
        <f t="shared" si="8"/>
        <v>0.0007323105008118303</v>
      </c>
      <c r="R35" s="28">
        <f t="shared" si="1"/>
        <v>0</v>
      </c>
      <c r="S35" s="25">
        <f t="shared" si="9"/>
        <v>0</v>
      </c>
      <c r="T35" s="25">
        <f t="shared" si="10"/>
        <v>0</v>
      </c>
      <c r="U35" s="28">
        <f t="shared" si="11"/>
        <v>1</v>
      </c>
      <c r="V35" s="17">
        <f t="shared" si="12"/>
        <v>0.0010170881070792593</v>
      </c>
      <c r="W35" s="25">
        <f t="shared" si="13"/>
        <v>1</v>
      </c>
      <c r="X35" s="1">
        <f t="shared" si="14"/>
        <v>0.0010170881070792593</v>
      </c>
      <c r="Y35" s="1">
        <f t="shared" si="15"/>
        <v>0.0010170881070792593</v>
      </c>
      <c r="Z35" s="25">
        <f t="shared" si="16"/>
        <v>0</v>
      </c>
      <c r="AA35" s="25">
        <f t="shared" si="18"/>
        <v>0.0010106945518946146</v>
      </c>
      <c r="AB35" s="72">
        <f t="shared" si="19"/>
        <v>0</v>
      </c>
      <c r="AC35" s="83">
        <f t="shared" si="17"/>
        <v>64</v>
      </c>
      <c r="AK35" s="3"/>
      <c r="AL35" s="13"/>
    </row>
    <row r="36" spans="1:38" ht="12.75">
      <c r="A36" s="1">
        <v>300</v>
      </c>
      <c r="B36" s="14">
        <v>0.8499</v>
      </c>
      <c r="C36" s="24">
        <f>$G$36*A36^$G$37</f>
        <v>0.8741844447506998</v>
      </c>
      <c r="D36" s="18">
        <f>(C36-B36)^2</f>
        <v>0.0005897342568497909</v>
      </c>
      <c r="E36" s="18"/>
      <c r="F36" s="3" t="s">
        <v>3</v>
      </c>
      <c r="G36" s="55">
        <v>0.20343375162652838</v>
      </c>
      <c r="K36" s="1">
        <v>65</v>
      </c>
      <c r="L36" s="27">
        <f t="shared" si="3"/>
        <v>0.4700075988108428</v>
      </c>
      <c r="M36" s="17">
        <f t="shared" si="4"/>
        <v>0.00100430099670997</v>
      </c>
      <c r="N36" s="28">
        <f t="shared" si="5"/>
        <v>0.005740000538553652</v>
      </c>
      <c r="O36" s="25">
        <f t="shared" si="6"/>
        <v>0.01704432142349325</v>
      </c>
      <c r="P36" s="25">
        <f t="shared" si="7"/>
        <v>0.7219820117990354</v>
      </c>
      <c r="Q36" s="25">
        <f t="shared" si="8"/>
        <v>0.0007250872540564406</v>
      </c>
      <c r="R36" s="28">
        <f t="shared" si="1"/>
        <v>0</v>
      </c>
      <c r="S36" s="25">
        <f t="shared" si="9"/>
        <v>0</v>
      </c>
      <c r="T36" s="25">
        <f t="shared" si="10"/>
        <v>0</v>
      </c>
      <c r="U36" s="28">
        <f t="shared" si="11"/>
        <v>1</v>
      </c>
      <c r="V36" s="17">
        <f t="shared" si="12"/>
        <v>0.00100430099670997</v>
      </c>
      <c r="W36" s="25">
        <f t="shared" si="13"/>
        <v>1</v>
      </c>
      <c r="X36" s="1">
        <f t="shared" si="14"/>
        <v>0.00100430099670997</v>
      </c>
      <c r="Y36" s="1">
        <f t="shared" si="15"/>
        <v>0.00100430099670997</v>
      </c>
      <c r="Z36" s="25">
        <f t="shared" si="16"/>
        <v>0</v>
      </c>
      <c r="AA36" s="25">
        <f t="shared" si="18"/>
        <v>0.0011595858660136342</v>
      </c>
      <c r="AB36" s="72">
        <f t="shared" si="19"/>
        <v>0</v>
      </c>
      <c r="AC36" s="83">
        <f t="shared" si="17"/>
        <v>65</v>
      </c>
      <c r="AK36" s="3"/>
      <c r="AL36" s="13"/>
    </row>
    <row r="37" spans="1:38" ht="12.75">
      <c r="A37" s="1">
        <v>2000</v>
      </c>
      <c r="B37" s="14">
        <v>1.5032</v>
      </c>
      <c r="C37" s="24">
        <f>$G$36*A37^$G$37</f>
        <v>1.4197223506772167</v>
      </c>
      <c r="D37" s="18">
        <f>(C37-B37)^2</f>
        <v>0.00696851793645759</v>
      </c>
      <c r="E37" s="18"/>
      <c r="F37" s="3" t="s">
        <v>4</v>
      </c>
      <c r="G37" s="55">
        <v>0.2556112523582601</v>
      </c>
      <c r="K37" s="67">
        <v>66.16305055262951</v>
      </c>
      <c r="L37" s="19">
        <f t="shared" si="3"/>
        <v>0.4688480450894602</v>
      </c>
      <c r="M37" s="13">
        <f t="shared" si="4"/>
        <v>0.0009897410737605755</v>
      </c>
      <c r="N37" s="26">
        <f t="shared" si="5"/>
        <v>0.005518651062998258</v>
      </c>
      <c r="O37" s="26">
        <f t="shared" si="6"/>
        <v>0.017727957979821938</v>
      </c>
      <c r="P37" s="26">
        <f t="shared" si="7"/>
        <v>0.7242569928393944</v>
      </c>
      <c r="Q37" s="26">
        <f t="shared" si="8"/>
        <v>0.0007168268937714676</v>
      </c>
      <c r="R37" s="26">
        <f t="shared" si="1"/>
        <v>0</v>
      </c>
      <c r="S37" s="26">
        <f t="shared" si="9"/>
        <v>0</v>
      </c>
      <c r="T37" s="26">
        <f t="shared" si="10"/>
        <v>0</v>
      </c>
      <c r="U37" s="26">
        <f t="shared" si="11"/>
        <v>1</v>
      </c>
      <c r="V37" s="13">
        <f t="shared" si="12"/>
        <v>0.0009897410737605755</v>
      </c>
      <c r="W37" s="26">
        <f t="shared" si="13"/>
        <v>1</v>
      </c>
      <c r="X37" s="13">
        <f t="shared" si="14"/>
        <v>0.0009897410737605755</v>
      </c>
      <c r="Y37" s="13">
        <f t="shared" si="15"/>
        <v>0.0009897410737605755</v>
      </c>
      <c r="Z37" s="26">
        <f t="shared" si="16"/>
        <v>0</v>
      </c>
      <c r="AA37" s="26">
        <f t="shared" si="18"/>
        <v>0.0017975920417463802</v>
      </c>
      <c r="AB37" s="26">
        <f t="shared" si="19"/>
        <v>2.384892565473864E-05</v>
      </c>
      <c r="AC37" s="67">
        <f t="shared" si="17"/>
        <v>66.16305055262951</v>
      </c>
      <c r="AD37" s="67"/>
      <c r="AK37" s="3"/>
      <c r="AL37" s="13"/>
    </row>
    <row r="38" spans="1:38" ht="12.75">
      <c r="A38" s="1">
        <v>5000</v>
      </c>
      <c r="B38" s="14">
        <v>1.7154</v>
      </c>
      <c r="C38" s="24">
        <f>$G$36*A38^$G$37</f>
        <v>1.7944086886454311</v>
      </c>
      <c r="D38" s="18">
        <f>(C38-B38)^2</f>
        <v>0.006242372881470672</v>
      </c>
      <c r="E38" s="18"/>
      <c r="G38"/>
      <c r="K38" s="66">
        <v>68</v>
      </c>
      <c r="L38" s="27">
        <f t="shared" si="3"/>
        <v>0.4670505754260577</v>
      </c>
      <c r="M38" s="17">
        <f t="shared" si="4"/>
        <v>0.0009674080947367456</v>
      </c>
      <c r="N38" s="28">
        <f t="shared" si="5"/>
        <v>0.005191812092998711</v>
      </c>
      <c r="O38" s="25">
        <f t="shared" si="6"/>
        <v>0.018843982100597394</v>
      </c>
      <c r="P38" s="25">
        <f t="shared" si="7"/>
        <v>0.7278029551379521</v>
      </c>
      <c r="Q38" s="25">
        <f t="shared" si="8"/>
        <v>0.0007040824701737793</v>
      </c>
      <c r="R38" s="28">
        <f t="shared" si="1"/>
        <v>0.03687891021539176</v>
      </c>
      <c r="S38" s="25">
        <f t="shared" si="9"/>
        <v>3.5676956267439645E-05</v>
      </c>
      <c r="T38" s="25">
        <f t="shared" si="10"/>
        <v>2.5965794201770056E-05</v>
      </c>
      <c r="U38" s="28">
        <f t="shared" si="11"/>
        <v>1</v>
      </c>
      <c r="V38" s="17">
        <f t="shared" si="12"/>
        <v>0.0009674080947367456</v>
      </c>
      <c r="W38" s="25">
        <f t="shared" si="13"/>
        <v>1</v>
      </c>
      <c r="X38" s="1">
        <f t="shared" si="14"/>
        <v>0.0009674080947367456</v>
      </c>
      <c r="Y38" s="1">
        <f t="shared" si="15"/>
        <v>0.0009674080947367456</v>
      </c>
      <c r="Z38" s="25">
        <f t="shared" si="16"/>
        <v>2.5965794201770056E-05</v>
      </c>
      <c r="AA38" s="25">
        <f>(M38+M39)/2*(K39-K38)</f>
        <v>0.001911389851535867</v>
      </c>
      <c r="AB38" s="72">
        <f>(Z38+Z39)/2*(K39-K38)</f>
        <v>7.839409412270358E-05</v>
      </c>
      <c r="AC38" s="83">
        <f t="shared" si="17"/>
        <v>68</v>
      </c>
      <c r="AD38" s="66"/>
      <c r="AK38" s="3"/>
      <c r="AL38" s="13"/>
    </row>
    <row r="39" spans="1:38" ht="12.75">
      <c r="A39" s="1">
        <v>15000</v>
      </c>
      <c r="B39" s="14">
        <v>2.3949</v>
      </c>
      <c r="C39" s="24">
        <f>$G$36*A39^$G$37</f>
        <v>2.3761777498954513</v>
      </c>
      <c r="D39" s="18">
        <f>(C39-B39)^2</f>
        <v>0.0003505226489772675</v>
      </c>
      <c r="E39" s="18"/>
      <c r="K39" s="66">
        <v>70</v>
      </c>
      <c r="L39" s="27">
        <f t="shared" si="3"/>
        <v>0.4651393366684114</v>
      </c>
      <c r="M39" s="17">
        <f t="shared" si="4"/>
        <v>0.0009439817567991215</v>
      </c>
      <c r="N39" s="28">
        <f t="shared" si="5"/>
        <v>0.0048648578024614465</v>
      </c>
      <c r="O39" s="25">
        <f t="shared" si="6"/>
        <v>0.020110436547730547</v>
      </c>
      <c r="P39" s="25">
        <f t="shared" si="7"/>
        <v>0.7316000388261422</v>
      </c>
      <c r="Q39" s="25">
        <f t="shared" si="8"/>
        <v>0.0006906170899254072</v>
      </c>
      <c r="R39" s="28">
        <f t="shared" si="1"/>
        <v>0.07591514992279766</v>
      </c>
      <c r="S39" s="25">
        <f t="shared" si="9"/>
        <v>7.166251659179123E-05</v>
      </c>
      <c r="T39" s="25">
        <f t="shared" si="10"/>
        <v>5.242829992093352E-05</v>
      </c>
      <c r="U39" s="28">
        <f t="shared" si="11"/>
        <v>1</v>
      </c>
      <c r="V39" s="17">
        <f t="shared" si="12"/>
        <v>0.0009439817567991215</v>
      </c>
      <c r="W39" s="25">
        <f t="shared" si="13"/>
        <v>1</v>
      </c>
      <c r="X39" s="1">
        <f t="shared" si="14"/>
        <v>0.0009439817567991215</v>
      </c>
      <c r="Y39" s="1">
        <f t="shared" si="15"/>
        <v>0.0009439817567991215</v>
      </c>
      <c r="Z39" s="25">
        <f t="shared" si="16"/>
        <v>5.242829992093352E-05</v>
      </c>
      <c r="AA39" s="25">
        <f aca="true" t="shared" si="20" ref="AA39:AA74">(M39+M40)/2*(K40-K39)</f>
        <v>0.0018654229832166676</v>
      </c>
      <c r="AB39" s="72">
        <f aca="true" t="shared" si="21" ref="AB39:AB74">(Z39+Z40)/2*(K40-K39)</f>
        <v>0.00012957033203699536</v>
      </c>
      <c r="AC39" s="83">
        <f t="shared" si="17"/>
        <v>70</v>
      </c>
      <c r="AD39" s="66"/>
      <c r="AK39" s="3"/>
      <c r="AL39" s="13"/>
    </row>
    <row r="40" spans="3:38" ht="12.75">
      <c r="C40" s="14"/>
      <c r="D40" s="18"/>
      <c r="E40" s="18"/>
      <c r="K40" s="66">
        <v>72</v>
      </c>
      <c r="L40" s="27">
        <f t="shared" si="3"/>
        <v>0.4632740578967858</v>
      </c>
      <c r="M40" s="17">
        <f t="shared" si="4"/>
        <v>0.0009214412264175462</v>
      </c>
      <c r="N40" s="28">
        <f t="shared" si="5"/>
        <v>0.004564984893071077</v>
      </c>
      <c r="O40" s="25">
        <f t="shared" si="6"/>
        <v>0.02143148694722515</v>
      </c>
      <c r="P40" s="25">
        <f t="shared" si="7"/>
        <v>0.7353332164036349</v>
      </c>
      <c r="Q40" s="25">
        <f t="shared" si="8"/>
        <v>0.0006775663407485242</v>
      </c>
      <c r="R40" s="28">
        <f t="shared" si="1"/>
        <v>0.11385162968815887</v>
      </c>
      <c r="S40" s="25">
        <f t="shared" si="9"/>
        <v>0.00010490758528949343</v>
      </c>
      <c r="T40" s="25">
        <f t="shared" si="10"/>
        <v>7.714203211606185E-05</v>
      </c>
      <c r="U40" s="28">
        <f t="shared" si="11"/>
        <v>1</v>
      </c>
      <c r="V40" s="17">
        <f t="shared" si="12"/>
        <v>0.0009214412264175462</v>
      </c>
      <c r="W40" s="25">
        <f t="shared" si="13"/>
        <v>1</v>
      </c>
      <c r="X40" s="1">
        <f t="shared" si="14"/>
        <v>0.0009214412264175462</v>
      </c>
      <c r="Y40" s="1">
        <f t="shared" si="15"/>
        <v>0.0009214412264175462</v>
      </c>
      <c r="Z40" s="25">
        <f t="shared" si="16"/>
        <v>7.714203211606185E-05</v>
      </c>
      <c r="AA40" s="25">
        <f t="shared" si="20"/>
        <v>0.0018211872631478123</v>
      </c>
      <c r="AB40" s="72">
        <f t="shared" si="21"/>
        <v>0.00017737730431222564</v>
      </c>
      <c r="AC40" s="83">
        <f t="shared" si="17"/>
        <v>72</v>
      </c>
      <c r="AD40" s="66"/>
      <c r="AK40" s="3"/>
      <c r="AL40" s="13"/>
    </row>
    <row r="41" spans="3:38" ht="12.75">
      <c r="C41" s="45" t="s">
        <v>67</v>
      </c>
      <c r="D41" s="21">
        <f>COUNT(B36:B39)</f>
        <v>4</v>
      </c>
      <c r="E41" s="21"/>
      <c r="K41" s="66">
        <v>74</v>
      </c>
      <c r="L41" s="27">
        <f t="shared" si="3"/>
        <v>0.461453008239674</v>
      </c>
      <c r="M41" s="17">
        <f t="shared" si="4"/>
        <v>0.0008997460367302661</v>
      </c>
      <c r="N41" s="28">
        <f t="shared" si="5"/>
        <v>0.0042894403922151695</v>
      </c>
      <c r="O41" s="25">
        <f t="shared" si="6"/>
        <v>0.02280819995253711</v>
      </c>
      <c r="P41" s="25">
        <f t="shared" si="7"/>
        <v>0.7390048369059808</v>
      </c>
      <c r="Q41" s="25">
        <f t="shared" si="8"/>
        <v>0.0006649166731306529</v>
      </c>
      <c r="R41" s="28">
        <f t="shared" si="1"/>
        <v>0.15074862196524896</v>
      </c>
      <c r="S41" s="25">
        <f t="shared" si="9"/>
        <v>0.00013563547515578188</v>
      </c>
      <c r="T41" s="25">
        <f t="shared" si="10"/>
        <v>0.00010023527219616381</v>
      </c>
      <c r="U41" s="28">
        <f t="shared" si="11"/>
        <v>1</v>
      </c>
      <c r="V41" s="17">
        <f t="shared" si="12"/>
        <v>0.0008997460367302661</v>
      </c>
      <c r="W41" s="25">
        <f t="shared" si="13"/>
        <v>1</v>
      </c>
      <c r="X41" s="1">
        <f t="shared" si="14"/>
        <v>0.0008997460367302661</v>
      </c>
      <c r="Y41" s="1">
        <f t="shared" si="15"/>
        <v>0.0008997460367302661</v>
      </c>
      <c r="Z41" s="25">
        <f t="shared" si="16"/>
        <v>0.00010023527219616381</v>
      </c>
      <c r="AA41" s="25">
        <f t="shared" si="20"/>
        <v>0.001778603436502527</v>
      </c>
      <c r="AB41" s="72">
        <f t="shared" si="21"/>
        <v>0.00022206079900739345</v>
      </c>
      <c r="AC41" s="83">
        <f t="shared" si="17"/>
        <v>74</v>
      </c>
      <c r="AD41" s="66"/>
      <c r="AK41" s="3"/>
      <c r="AL41" s="13"/>
    </row>
    <row r="42" spans="3:38" ht="12.75">
      <c r="C42" s="45" t="s">
        <v>19</v>
      </c>
      <c r="D42" s="55">
        <f>SUM(D36:D39)</f>
        <v>0.014151147723755319</v>
      </c>
      <c r="E42" s="55"/>
      <c r="K42" s="66">
        <v>76</v>
      </c>
      <c r="L42" s="27">
        <f t="shared" si="3"/>
        <v>0.45967453608581055</v>
      </c>
      <c r="M42" s="17">
        <f t="shared" si="4"/>
        <v>0.0008788573997722609</v>
      </c>
      <c r="N42" s="28">
        <f t="shared" si="5"/>
        <v>0.004035800636286942</v>
      </c>
      <c r="O42" s="25">
        <f t="shared" si="6"/>
        <v>0.02424163702995582</v>
      </c>
      <c r="P42" s="25">
        <f t="shared" si="7"/>
        <v>0.7426171174045502</v>
      </c>
      <c r="Q42" s="25">
        <f t="shared" si="8"/>
        <v>0.0006526545488285347</v>
      </c>
      <c r="R42" s="28">
        <f t="shared" si="1"/>
        <v>0.18666157621960533</v>
      </c>
      <c r="S42" s="25">
        <f t="shared" si="9"/>
        <v>0.00016404890751375403</v>
      </c>
      <c r="T42" s="25">
        <f t="shared" si="10"/>
        <v>0.00012182552681122966</v>
      </c>
      <c r="U42" s="28">
        <f t="shared" si="11"/>
        <v>1</v>
      </c>
      <c r="V42" s="17">
        <f t="shared" si="12"/>
        <v>0.0008788573997722609</v>
      </c>
      <c r="W42" s="25">
        <f t="shared" si="13"/>
        <v>1</v>
      </c>
      <c r="X42" s="1">
        <f t="shared" si="14"/>
        <v>0.0008788573997722609</v>
      </c>
      <c r="Y42" s="1">
        <f t="shared" si="15"/>
        <v>0.0008788573997722609</v>
      </c>
      <c r="Z42" s="25">
        <f t="shared" si="16"/>
        <v>0.00012182552681122966</v>
      </c>
      <c r="AA42" s="25">
        <f t="shared" si="20"/>
        <v>0.0017375956238513816</v>
      </c>
      <c r="AB42" s="72">
        <f t="shared" si="21"/>
        <v>0.00026384606300979067</v>
      </c>
      <c r="AC42" s="83">
        <f t="shared" si="17"/>
        <v>76</v>
      </c>
      <c r="AD42" s="66"/>
      <c r="AK42" s="3"/>
      <c r="AL42" s="13"/>
    </row>
    <row r="43" spans="3:38" ht="12.75">
      <c r="C43" s="45" t="s">
        <v>56</v>
      </c>
      <c r="D43" s="55">
        <f>VAR(B36:B39)</f>
        <v>0.4053995099999999</v>
      </c>
      <c r="E43" s="55"/>
      <c r="K43" s="66">
        <v>78</v>
      </c>
      <c r="L43" s="27">
        <f t="shared" si="3"/>
        <v>0.4579370657039935</v>
      </c>
      <c r="M43" s="17">
        <f t="shared" si="4"/>
        <v>0.0008587382240791207</v>
      </c>
      <c r="N43" s="28">
        <f t="shared" si="5"/>
        <v>0.00380192620457031</v>
      </c>
      <c r="O43" s="25">
        <f t="shared" si="6"/>
        <v>0.025732854581060956</v>
      </c>
      <c r="P43" s="25">
        <f t="shared" si="7"/>
        <v>0.7461721530688592</v>
      </c>
      <c r="Q43" s="25">
        <f t="shared" si="8"/>
        <v>0.0006407665495836459</v>
      </c>
      <c r="R43" s="28">
        <f t="shared" si="1"/>
        <v>0.2216416201670365</v>
      </c>
      <c r="S43" s="25">
        <f t="shared" si="9"/>
        <v>0.00019033213128425995</v>
      </c>
      <c r="T43" s="25">
        <f t="shared" si="10"/>
        <v>0.000142020536198561</v>
      </c>
      <c r="U43" s="28">
        <f t="shared" si="11"/>
        <v>1</v>
      </c>
      <c r="V43" s="17">
        <f t="shared" si="12"/>
        <v>0.0008587382240791207</v>
      </c>
      <c r="W43" s="25">
        <f t="shared" si="13"/>
        <v>1</v>
      </c>
      <c r="X43" s="1">
        <f t="shared" si="14"/>
        <v>0.0008587382240791207</v>
      </c>
      <c r="Y43" s="1">
        <f t="shared" si="15"/>
        <v>0.0008587382240791207</v>
      </c>
      <c r="Z43" s="25">
        <f t="shared" si="16"/>
        <v>0.000142020536198561</v>
      </c>
      <c r="AA43" s="25">
        <f t="shared" si="20"/>
        <v>0.0016980913314179526</v>
      </c>
      <c r="AB43" s="72">
        <f t="shared" si="21"/>
        <v>0.00030293971739347623</v>
      </c>
      <c r="AC43" s="83">
        <f t="shared" si="17"/>
        <v>78</v>
      </c>
      <c r="AD43" s="66"/>
      <c r="AK43" s="3"/>
      <c r="AL43" s="13"/>
    </row>
    <row r="44" spans="3:38" ht="14.25">
      <c r="C44" s="45" t="s">
        <v>65</v>
      </c>
      <c r="D44" s="56">
        <f>1-D42/(D43*(D41-1))</f>
        <v>0.9883644426673043</v>
      </c>
      <c r="E44" s="56"/>
      <c r="K44" s="66">
        <v>80</v>
      </c>
      <c r="L44" s="27">
        <f t="shared" si="3"/>
        <v>0.45623909385385547</v>
      </c>
      <c r="M44" s="17">
        <f t="shared" si="4"/>
        <v>0.0008393531073388319</v>
      </c>
      <c r="N44" s="28">
        <f t="shared" si="5"/>
        <v>0.003585923768760387</v>
      </c>
      <c r="O44" s="25">
        <f t="shared" si="6"/>
        <v>0.027282904060158823</v>
      </c>
      <c r="P44" s="25">
        <f t="shared" si="7"/>
        <v>0.7496719262434217</v>
      </c>
      <c r="Q44" s="25">
        <f t="shared" si="8"/>
        <v>0.0006292394607771036</v>
      </c>
      <c r="R44" s="28">
        <f t="shared" si="1"/>
        <v>0.2557359975424648</v>
      </c>
      <c r="S44" s="25">
        <f t="shared" si="9"/>
        <v>0.0002146528041956637</v>
      </c>
      <c r="T44" s="25">
        <f t="shared" si="10"/>
        <v>0.00016091918119491523</v>
      </c>
      <c r="U44" s="28">
        <f t="shared" si="11"/>
        <v>1</v>
      </c>
      <c r="V44" s="17">
        <f t="shared" si="12"/>
        <v>0.0008393531073388319</v>
      </c>
      <c r="W44" s="25">
        <f t="shared" si="13"/>
        <v>1</v>
      </c>
      <c r="X44" s="1">
        <f t="shared" si="14"/>
        <v>0.0008393531073388319</v>
      </c>
      <c r="Y44" s="1">
        <f t="shared" si="15"/>
        <v>0.0008393531073388319</v>
      </c>
      <c r="Z44" s="25">
        <f t="shared" si="16"/>
        <v>0.00016091918119491523</v>
      </c>
      <c r="AA44" s="25">
        <f t="shared" si="20"/>
        <v>0.001660021417838027</v>
      </c>
      <c r="AB44" s="72">
        <f t="shared" si="21"/>
        <v>0.0003395314804993363</v>
      </c>
      <c r="AC44" s="83">
        <f t="shared" si="17"/>
        <v>80</v>
      </c>
      <c r="AD44" s="66"/>
      <c r="AK44" s="3"/>
      <c r="AL44" s="13"/>
    </row>
    <row r="45" spans="3:38" ht="12.75">
      <c r="C45" s="45"/>
      <c r="K45" s="66">
        <v>82</v>
      </c>
      <c r="L45" s="27">
        <f t="shared" si="3"/>
        <v>0.4545791864308147</v>
      </c>
      <c r="M45" s="17">
        <f t="shared" si="4"/>
        <v>0.0008206683104991951</v>
      </c>
      <c r="N45" s="28">
        <f t="shared" si="5"/>
        <v>0.0033861136857574474</v>
      </c>
      <c r="O45" s="25">
        <f t="shared" si="6"/>
        <v>0.02889283208701482</v>
      </c>
      <c r="P45" s="25">
        <f t="shared" si="7"/>
        <v>0.7531183146590197</v>
      </c>
      <c r="Q45" s="25">
        <f t="shared" si="8"/>
        <v>0.0006180603348972189</v>
      </c>
      <c r="R45" s="28">
        <f t="shared" si="1"/>
        <v>0.2889884518056374</v>
      </c>
      <c r="S45" s="25">
        <f t="shared" si="9"/>
        <v>0.00023716366449711055</v>
      </c>
      <c r="T45" s="25">
        <f t="shared" si="10"/>
        <v>0.00017861229930442107</v>
      </c>
      <c r="U45" s="28">
        <f t="shared" si="11"/>
        <v>1</v>
      </c>
      <c r="V45" s="17">
        <f t="shared" si="12"/>
        <v>0.0008206683104991951</v>
      </c>
      <c r="W45" s="25">
        <f t="shared" si="13"/>
        <v>1</v>
      </c>
      <c r="X45" s="1">
        <f t="shared" si="14"/>
        <v>0.0008206683104991951</v>
      </c>
      <c r="Y45" s="1">
        <f t="shared" si="15"/>
        <v>0.0008206683104991951</v>
      </c>
      <c r="Z45" s="25">
        <f t="shared" si="16"/>
        <v>0.00017861229930442107</v>
      </c>
      <c r="AA45" s="25">
        <f t="shared" si="20"/>
        <v>0.0016233200288347177</v>
      </c>
      <c r="AB45" s="72">
        <f t="shared" si="21"/>
        <v>0.00037379571853588277</v>
      </c>
      <c r="AC45" s="83">
        <f t="shared" si="17"/>
        <v>82</v>
      </c>
      <c r="AD45" s="66"/>
      <c r="AK45" s="3"/>
      <c r="AL45" s="13"/>
    </row>
    <row r="46" spans="1:38" ht="14.25">
      <c r="A46" s="22" t="s">
        <v>23</v>
      </c>
      <c r="B46" s="22" t="s">
        <v>64</v>
      </c>
      <c r="K46" s="66">
        <v>84</v>
      </c>
      <c r="L46" s="27">
        <f t="shared" si="3"/>
        <v>0.4529559751770865</v>
      </c>
      <c r="M46" s="17">
        <f t="shared" si="4"/>
        <v>0.0008026517183355225</v>
      </c>
      <c r="N46" s="28">
        <f t="shared" si="5"/>
        <v>0.003201002378411927</v>
      </c>
      <c r="O46" s="25">
        <f t="shared" si="6"/>
        <v>0.030563680555173518</v>
      </c>
      <c r="P46" s="25">
        <f t="shared" si="7"/>
        <v>0.7565130988806822</v>
      </c>
      <c r="Q46" s="25">
        <f t="shared" si="8"/>
        <v>0.0006072165387599106</v>
      </c>
      <c r="R46" s="28">
        <f t="shared" si="1"/>
        <v>0.32143956360292075</v>
      </c>
      <c r="S46" s="25">
        <f t="shared" si="9"/>
        <v>0.00025800401806690484</v>
      </c>
      <c r="T46" s="25">
        <f t="shared" si="10"/>
        <v>0.0001951834192314617</v>
      </c>
      <c r="U46" s="28">
        <f t="shared" si="11"/>
        <v>1</v>
      </c>
      <c r="V46" s="17">
        <f t="shared" si="12"/>
        <v>0.0008026517183355225</v>
      </c>
      <c r="W46" s="25">
        <f t="shared" si="13"/>
        <v>1</v>
      </c>
      <c r="X46" s="1">
        <f t="shared" si="14"/>
        <v>0.0008026517183355225</v>
      </c>
      <c r="Y46" s="1">
        <f t="shared" si="15"/>
        <v>0.0008026517183355225</v>
      </c>
      <c r="Z46" s="25">
        <f t="shared" si="16"/>
        <v>0.0001951834192314617</v>
      </c>
      <c r="AA46" s="25">
        <f t="shared" si="20"/>
        <v>0.0015879245087159221</v>
      </c>
      <c r="AB46" s="72">
        <f t="shared" si="21"/>
        <v>0.00040589284159411166</v>
      </c>
      <c r="AC46" s="83">
        <f t="shared" si="17"/>
        <v>84</v>
      </c>
      <c r="AD46" s="66"/>
      <c r="AK46" s="3"/>
      <c r="AL46" s="13"/>
    </row>
    <row r="47" spans="1:38" ht="12.75">
      <c r="A47" s="1">
        <v>300</v>
      </c>
      <c r="B47" s="18">
        <f aca="true" t="shared" si="22" ref="B47:B57">$G$36*(A47^$G$37)</f>
        <v>0.8741844447506998</v>
      </c>
      <c r="K47" s="66">
        <v>86</v>
      </c>
      <c r="L47" s="27">
        <f t="shared" si="3"/>
        <v>0.45136815448176865</v>
      </c>
      <c r="M47" s="17">
        <f t="shared" si="4"/>
        <v>0.0007852727903803996</v>
      </c>
      <c r="N47" s="28">
        <f t="shared" si="5"/>
        <v>0.003029258722457785</v>
      </c>
      <c r="O47" s="25">
        <f t="shared" si="6"/>
        <v>0.03229648673611971</v>
      </c>
      <c r="P47" s="25">
        <f t="shared" si="7"/>
        <v>0.7598579690800619</v>
      </c>
      <c r="Q47" s="25">
        <f t="shared" si="8"/>
        <v>0.0005966957876722836</v>
      </c>
      <c r="R47" s="28">
        <f t="shared" si="1"/>
        <v>0.3531270485160111</v>
      </c>
      <c r="S47" s="25">
        <f t="shared" si="9"/>
        <v>0.0002773010627469628</v>
      </c>
      <c r="T47" s="25">
        <f t="shared" si="10"/>
        <v>0.00021070942236264996</v>
      </c>
      <c r="U47" s="28">
        <f t="shared" si="11"/>
        <v>1</v>
      </c>
      <c r="V47" s="17">
        <f t="shared" si="12"/>
        <v>0.0007852727903803996</v>
      </c>
      <c r="W47" s="25">
        <f t="shared" si="13"/>
        <v>1</v>
      </c>
      <c r="X47" s="1">
        <f t="shared" si="14"/>
        <v>0.0007852727903803996</v>
      </c>
      <c r="Y47" s="1">
        <f t="shared" si="15"/>
        <v>0.0007852727903803996</v>
      </c>
      <c r="Z47" s="25">
        <f t="shared" si="16"/>
        <v>0.00021070942236264996</v>
      </c>
      <c r="AA47" s="25">
        <f t="shared" si="20"/>
        <v>0.001553775295629739</v>
      </c>
      <c r="AB47" s="72">
        <f t="shared" si="21"/>
        <v>0.0004359705611855606</v>
      </c>
      <c r="AC47" s="83">
        <f t="shared" si="17"/>
        <v>86</v>
      </c>
      <c r="AD47" s="66"/>
      <c r="AK47" s="3"/>
      <c r="AL47" s="13"/>
    </row>
    <row r="48" spans="1:38" ht="12.75">
      <c r="A48" s="1">
        <v>500</v>
      </c>
      <c r="B48" s="18">
        <f t="shared" si="22"/>
        <v>0.9961164475905755</v>
      </c>
      <c r="K48" s="66">
        <v>88</v>
      </c>
      <c r="L48" s="27">
        <f t="shared" si="3"/>
        <v>0.44981447828611415</v>
      </c>
      <c r="M48" s="17">
        <f t="shared" si="4"/>
        <v>0.0007685025052493394</v>
      </c>
      <c r="N48" s="28">
        <f t="shared" si="5"/>
        <v>0.0028696937973038965</v>
      </c>
      <c r="O48" s="25">
        <f t="shared" si="6"/>
        <v>0.03409228337951914</v>
      </c>
      <c r="P48" s="25">
        <f t="shared" si="7"/>
        <v>0.7631545312077762</v>
      </c>
      <c r="Q48" s="25">
        <f t="shared" si="8"/>
        <v>0.0005864861691255612</v>
      </c>
      <c r="R48" s="28">
        <f t="shared" si="1"/>
        <v>0.3840860205770416</v>
      </c>
      <c r="S48" s="25">
        <f t="shared" si="9"/>
        <v>0.0002951710690447058</v>
      </c>
      <c r="T48" s="25">
        <f t="shared" si="10"/>
        <v>0.00022526113882291062</v>
      </c>
      <c r="U48" s="28">
        <f t="shared" si="11"/>
        <v>1</v>
      </c>
      <c r="V48" s="17">
        <f t="shared" si="12"/>
        <v>0.0007685025052493394</v>
      </c>
      <c r="W48" s="25">
        <f t="shared" si="13"/>
        <v>1</v>
      </c>
      <c r="X48" s="1">
        <f t="shared" si="14"/>
        <v>0.0007685025052493394</v>
      </c>
      <c r="Y48" s="1">
        <f t="shared" si="15"/>
        <v>0.0007685025052493394</v>
      </c>
      <c r="Z48" s="25">
        <f t="shared" si="16"/>
        <v>0.00022526113882291062</v>
      </c>
      <c r="AA48" s="25">
        <f t="shared" si="20"/>
        <v>0.0015208158059618372</v>
      </c>
      <c r="AB48" s="72">
        <f t="shared" si="21"/>
        <v>0.00046416502376471817</v>
      </c>
      <c r="AC48" s="83">
        <f t="shared" si="17"/>
        <v>88</v>
      </c>
      <c r="AD48" s="66"/>
      <c r="AK48" s="3"/>
      <c r="AL48" s="13"/>
    </row>
    <row r="49" spans="1:38" ht="12.75">
      <c r="A49" s="1">
        <v>800</v>
      </c>
      <c r="B49" s="18">
        <f t="shared" si="22"/>
        <v>1.1232734024120186</v>
      </c>
      <c r="K49" s="66">
        <v>90</v>
      </c>
      <c r="L49" s="27">
        <f t="shared" si="3"/>
        <v>0.4482937571047508</v>
      </c>
      <c r="M49" s="17">
        <f t="shared" si="4"/>
        <v>0.0007523133007124977</v>
      </c>
      <c r="N49" s="28">
        <f t="shared" si="5"/>
        <v>0.002721243470870529</v>
      </c>
      <c r="O49" s="25">
        <f t="shared" si="6"/>
        <v>0.03595209880975312</v>
      </c>
      <c r="P49" s="25">
        <f t="shared" si="7"/>
        <v>0.7664043126311083</v>
      </c>
      <c r="Q49" s="25">
        <f t="shared" si="8"/>
        <v>0.000576576158115802</v>
      </c>
      <c r="R49" s="28">
        <f t="shared" si="1"/>
        <v>0.4143492261673176</v>
      </c>
      <c r="S49" s="25">
        <f t="shared" si="9"/>
        <v>0.00031172043398560394</v>
      </c>
      <c r="T49" s="25">
        <f t="shared" si="10"/>
        <v>0.00023890388494180752</v>
      </c>
      <c r="U49" s="28">
        <f t="shared" si="11"/>
        <v>1</v>
      </c>
      <c r="V49" s="17">
        <f t="shared" si="12"/>
        <v>0.0007523133007124977</v>
      </c>
      <c r="W49" s="25">
        <f t="shared" si="13"/>
        <v>1</v>
      </c>
      <c r="X49" s="1">
        <f t="shared" si="14"/>
        <v>0.0007523133007124977</v>
      </c>
      <c r="Y49" s="1">
        <f t="shared" si="15"/>
        <v>0.0007523133007124977</v>
      </c>
      <c r="Z49" s="25">
        <f t="shared" si="16"/>
        <v>0.00023890388494180752</v>
      </c>
      <c r="AA49" s="25">
        <f t="shared" si="20"/>
        <v>0.0014889923120363661</v>
      </c>
      <c r="AB49" s="72">
        <f t="shared" si="21"/>
        <v>0.0004906018331897102</v>
      </c>
      <c r="AC49" s="83">
        <f t="shared" si="17"/>
        <v>90</v>
      </c>
      <c r="AD49" s="66"/>
      <c r="AK49" s="3"/>
      <c r="AL49" s="13"/>
    </row>
    <row r="50" spans="1:39" ht="12.75">
      <c r="A50" s="1">
        <v>1000</v>
      </c>
      <c r="B50" s="18">
        <f t="shared" si="22"/>
        <v>1.1892051061618978</v>
      </c>
      <c r="K50" s="66">
        <v>92</v>
      </c>
      <c r="L50" s="27">
        <f t="shared" si="3"/>
        <v>0.44680485516946206</v>
      </c>
      <c r="M50" s="17">
        <f t="shared" si="4"/>
        <v>0.0007366790113238683</v>
      </c>
      <c r="N50" s="28">
        <f t="shared" si="5"/>
        <v>0.0025829533798400533</v>
      </c>
      <c r="O50" s="25">
        <f t="shared" si="6"/>
        <v>0.037876957018942045</v>
      </c>
      <c r="P50" s="25">
        <f t="shared" si="7"/>
        <v>0.7696087672938975</v>
      </c>
      <c r="Q50" s="25">
        <f t="shared" si="8"/>
        <v>0.0005669546257962495</v>
      </c>
      <c r="R50" s="28">
        <f t="shared" si="1"/>
        <v>0.4439472522063117</v>
      </c>
      <c r="S50" s="25">
        <f t="shared" si="9"/>
        <v>0.00032704662283529376</v>
      </c>
      <c r="T50" s="25">
        <f t="shared" si="10"/>
        <v>0.00025169794824790267</v>
      </c>
      <c r="U50" s="28">
        <f t="shared" si="11"/>
        <v>1</v>
      </c>
      <c r="V50" s="17">
        <f t="shared" si="12"/>
        <v>0.0007366790113238683</v>
      </c>
      <c r="W50" s="25">
        <f t="shared" si="13"/>
        <v>1</v>
      </c>
      <c r="X50" s="1">
        <f t="shared" si="14"/>
        <v>0.0007366790113238683</v>
      </c>
      <c r="Y50" s="1">
        <f t="shared" si="15"/>
        <v>0.0007366790113238683</v>
      </c>
      <c r="Z50" s="25">
        <f t="shared" si="16"/>
        <v>0.00025169794824790267</v>
      </c>
      <c r="AA50" s="25">
        <f t="shared" si="20"/>
        <v>0.0014582538163186152</v>
      </c>
      <c r="AB50" s="72">
        <f t="shared" si="21"/>
        <v>0.0005153969737068469</v>
      </c>
      <c r="AC50" s="83">
        <f t="shared" si="17"/>
        <v>92</v>
      </c>
      <c r="AD50" s="66"/>
      <c r="AL50" s="13"/>
      <c r="AM50" s="3"/>
    </row>
    <row r="51" spans="1:39" ht="12.75">
      <c r="A51" s="13">
        <v>2480</v>
      </c>
      <c r="B51" s="19">
        <f t="shared" si="22"/>
        <v>1.49997165902065</v>
      </c>
      <c r="K51" s="66">
        <v>94</v>
      </c>
      <c r="L51" s="27">
        <f t="shared" si="3"/>
        <v>0.4453466876989674</v>
      </c>
      <c r="M51" s="17">
        <f t="shared" si="4"/>
        <v>0.0007215748049947469</v>
      </c>
      <c r="N51" s="28">
        <f t="shared" si="5"/>
        <v>0.0024539659408839513</v>
      </c>
      <c r="O51" s="25">
        <f t="shared" si="6"/>
        <v>0.039867877756645444</v>
      </c>
      <c r="P51" s="25">
        <f t="shared" si="7"/>
        <v>0.7727692804482224</v>
      </c>
      <c r="Q51" s="25">
        <f t="shared" si="8"/>
        <v>0.0005576108428453569</v>
      </c>
      <c r="R51" s="28">
        <f t="shared" si="1"/>
        <v>0.4729087119492694</v>
      </c>
      <c r="S51" s="25">
        <f t="shared" si="9"/>
        <v>0.000341239011605111</v>
      </c>
      <c r="T51" s="25">
        <f t="shared" si="10"/>
        <v>0.00026369902545894425</v>
      </c>
      <c r="U51" s="28">
        <f t="shared" si="11"/>
        <v>1</v>
      </c>
      <c r="V51" s="17">
        <f t="shared" si="12"/>
        <v>0.0007215748049947469</v>
      </c>
      <c r="W51" s="25">
        <f t="shared" si="13"/>
        <v>1</v>
      </c>
      <c r="X51" s="1">
        <f t="shared" si="14"/>
        <v>0.0007215748049947469</v>
      </c>
      <c r="Y51" s="1">
        <f t="shared" si="15"/>
        <v>0.0007215748049947469</v>
      </c>
      <c r="Z51" s="25">
        <f t="shared" si="16"/>
        <v>0.00026369902545894425</v>
      </c>
      <c r="AA51" s="25">
        <f t="shared" si="20"/>
        <v>0.0014285519245584564</v>
      </c>
      <c r="AB51" s="72">
        <f t="shared" si="21"/>
        <v>0.0005386576438092868</v>
      </c>
      <c r="AC51" s="83">
        <f t="shared" si="17"/>
        <v>94</v>
      </c>
      <c r="AD51" s="66"/>
      <c r="AK51" s="3"/>
      <c r="AM51" s="3"/>
    </row>
    <row r="52" spans="1:39" ht="12.75">
      <c r="A52" s="1">
        <v>5000</v>
      </c>
      <c r="B52" s="18">
        <f t="shared" si="22"/>
        <v>1.7944086886454311</v>
      </c>
      <c r="K52" s="66">
        <v>96</v>
      </c>
      <c r="L52" s="27">
        <f t="shared" si="3"/>
        <v>0.4439182182957092</v>
      </c>
      <c r="M52" s="17">
        <f t="shared" si="4"/>
        <v>0.0007069771195637096</v>
      </c>
      <c r="N52" s="28">
        <f t="shared" si="5"/>
        <v>0.002333509089034993</v>
      </c>
      <c r="O52" s="25">
        <f t="shared" si="6"/>
        <v>0.04192587661640159</v>
      </c>
      <c r="P52" s="25">
        <f t="shared" si="7"/>
        <v>0.7758871730012998</v>
      </c>
      <c r="Q52" s="25">
        <f t="shared" si="8"/>
        <v>0.0005485344786748886</v>
      </c>
      <c r="R52" s="28">
        <f t="shared" si="1"/>
        <v>0.5012604112225879</v>
      </c>
      <c r="S52" s="25">
        <f t="shared" si="9"/>
        <v>0.0003543796416774658</v>
      </c>
      <c r="T52" s="25">
        <f t="shared" si="10"/>
        <v>0.00027495861835034256</v>
      </c>
      <c r="U52" s="28">
        <f t="shared" si="11"/>
        <v>1</v>
      </c>
      <c r="V52" s="17">
        <f t="shared" si="12"/>
        <v>0.0007069771195637096</v>
      </c>
      <c r="W52" s="25">
        <f t="shared" si="13"/>
        <v>1</v>
      </c>
      <c r="X52" s="1">
        <f t="shared" si="14"/>
        <v>0.0007069771195637096</v>
      </c>
      <c r="Y52" s="1">
        <f t="shared" si="15"/>
        <v>0.0007069771195637096</v>
      </c>
      <c r="Z52" s="25">
        <f t="shared" si="16"/>
        <v>0.00027495861835034256</v>
      </c>
      <c r="AA52" s="25">
        <f t="shared" si="20"/>
        <v>0.0013998407197156782</v>
      </c>
      <c r="AB52" s="72">
        <f t="shared" si="21"/>
        <v>0.0005604830102095624</v>
      </c>
      <c r="AC52" s="83">
        <f t="shared" si="17"/>
        <v>96</v>
      </c>
      <c r="AD52" s="66"/>
      <c r="AM52" s="15"/>
    </row>
    <row r="53" spans="1:30" ht="12.75">
      <c r="A53" s="3">
        <v>7643</v>
      </c>
      <c r="B53" s="20">
        <f t="shared" si="22"/>
        <v>1.999995168909292</v>
      </c>
      <c r="K53" s="66">
        <v>98</v>
      </c>
      <c r="L53" s="27">
        <f t="shared" si="3"/>
        <v>0.44251845646882837</v>
      </c>
      <c r="M53" s="17">
        <f t="shared" si="4"/>
        <v>0.0006928636001519685</v>
      </c>
      <c r="N53" s="28">
        <f t="shared" si="5"/>
        <v>0.0022208864890648425</v>
      </c>
      <c r="O53" s="25">
        <f t="shared" si="6"/>
        <v>0.04405196511926565</v>
      </c>
      <c r="P53" s="25">
        <f t="shared" si="7"/>
        <v>0.77896370551577</v>
      </c>
      <c r="Q53" s="25">
        <f t="shared" si="8"/>
        <v>0.0005397155973913742</v>
      </c>
      <c r="R53" s="28">
        <f t="shared" si="1"/>
        <v>0.5290274975176827</v>
      </c>
      <c r="S53" s="25">
        <f t="shared" si="9"/>
        <v>0.00036654389650948827</v>
      </c>
      <c r="T53" s="25">
        <f t="shared" si="10"/>
        <v>0.0002855243918592199</v>
      </c>
      <c r="U53" s="28">
        <f t="shared" si="11"/>
        <v>1</v>
      </c>
      <c r="V53" s="17">
        <f t="shared" si="12"/>
        <v>0.0006928636001519685</v>
      </c>
      <c r="W53" s="25">
        <f t="shared" si="13"/>
        <v>1</v>
      </c>
      <c r="X53" s="1">
        <f t="shared" si="14"/>
        <v>0.0006928636001519685</v>
      </c>
      <c r="Y53" s="1">
        <f t="shared" si="15"/>
        <v>0.0006928636001519685</v>
      </c>
      <c r="Z53" s="25">
        <f t="shared" si="16"/>
        <v>0.0002855243918592199</v>
      </c>
      <c r="AA53" s="25">
        <f t="shared" si="20"/>
        <v>0.0020481279551103626</v>
      </c>
      <c r="AB53" s="72">
        <f t="shared" si="21"/>
        <v>0.000878538342378255</v>
      </c>
      <c r="AC53" s="83">
        <f t="shared" si="17"/>
        <v>98</v>
      </c>
      <c r="AD53" s="66"/>
    </row>
    <row r="54" spans="1:30" ht="12.75">
      <c r="A54" s="75">
        <v>10000</v>
      </c>
      <c r="B54" s="76">
        <f t="shared" si="22"/>
        <v>2.1422394743506</v>
      </c>
      <c r="K54" s="66">
        <v>101</v>
      </c>
      <c r="L54" s="27">
        <f t="shared" si="3"/>
        <v>0.4404705803665931</v>
      </c>
      <c r="M54" s="17">
        <f t="shared" si="4"/>
        <v>0.0006725550365882732</v>
      </c>
      <c r="N54" s="28">
        <f t="shared" si="5"/>
        <v>0.0020652821025261567</v>
      </c>
      <c r="O54" s="25">
        <f t="shared" si="6"/>
        <v>0.04737096885237436</v>
      </c>
      <c r="P54" s="25">
        <f t="shared" si="7"/>
        <v>0.7835035731090325</v>
      </c>
      <c r="Q54" s="25">
        <f t="shared" si="8"/>
        <v>0.0005269492742793881</v>
      </c>
      <c r="R54" s="28">
        <f t="shared" si="1"/>
        <v>0.5696332665102055</v>
      </c>
      <c r="S54" s="25">
        <f t="shared" si="9"/>
        <v>0.00038310972239966886</v>
      </c>
      <c r="T54" s="25">
        <f t="shared" si="10"/>
        <v>0.00030016783639295007</v>
      </c>
      <c r="U54" s="28">
        <f t="shared" si="11"/>
        <v>1</v>
      </c>
      <c r="V54" s="17">
        <f t="shared" si="12"/>
        <v>0.0006725550365882732</v>
      </c>
      <c r="W54" s="25">
        <f t="shared" si="13"/>
        <v>1</v>
      </c>
      <c r="X54" s="1">
        <f t="shared" si="14"/>
        <v>0.0006725550365882732</v>
      </c>
      <c r="Y54" s="1">
        <f t="shared" si="15"/>
        <v>0.0006725550365882732</v>
      </c>
      <c r="Z54" s="25">
        <f t="shared" si="16"/>
        <v>0.00030016783639295007</v>
      </c>
      <c r="AA54" s="25">
        <f t="shared" si="20"/>
        <v>-0.0006758840372370898</v>
      </c>
      <c r="AB54" s="72">
        <f t="shared" si="21"/>
        <v>-0.0002978041673521918</v>
      </c>
      <c r="AC54" s="83">
        <f t="shared" si="17"/>
        <v>101</v>
      </c>
      <c r="AD54" s="66"/>
    </row>
    <row r="55" spans="1:30" ht="12.75">
      <c r="A55" s="75">
        <v>11959</v>
      </c>
      <c r="B55" s="76">
        <f t="shared" si="22"/>
        <v>2.2424754624762797</v>
      </c>
      <c r="K55" s="68">
        <v>100</v>
      </c>
      <c r="L55" s="20">
        <f t="shared" si="3"/>
        <v>0.44114645528114343</v>
      </c>
      <c r="M55" s="3">
        <f t="shared" si="4"/>
        <v>0.0006792130378859065</v>
      </c>
      <c r="N55" s="64">
        <f t="shared" si="5"/>
        <v>0.002115469006617735</v>
      </c>
      <c r="O55" s="64">
        <f t="shared" si="6"/>
        <v>0.04624715079449588</v>
      </c>
      <c r="P55" s="64">
        <f t="shared" si="7"/>
        <v>0.7820000818970286</v>
      </c>
      <c r="Q55" s="64">
        <f t="shared" si="8"/>
        <v>0.0005311446512523085</v>
      </c>
      <c r="R55" s="64">
        <f t="shared" si="1"/>
        <v>0.5562335940216239</v>
      </c>
      <c r="S55" s="64">
        <f t="shared" si="9"/>
        <v>0.00037780110916962314</v>
      </c>
      <c r="T55" s="64">
        <f t="shared" si="10"/>
        <v>0.00029544049831143357</v>
      </c>
      <c r="U55" s="64">
        <f t="shared" si="11"/>
        <v>1</v>
      </c>
      <c r="V55" s="3">
        <f t="shared" si="12"/>
        <v>0.0006792130378859065</v>
      </c>
      <c r="W55" s="64">
        <f t="shared" si="13"/>
        <v>1</v>
      </c>
      <c r="X55" s="3">
        <f t="shared" si="14"/>
        <v>0.0006792130378859065</v>
      </c>
      <c r="Y55" s="3">
        <f t="shared" si="15"/>
        <v>0.0006792130378859065</v>
      </c>
      <c r="Z55" s="64">
        <f t="shared" si="16"/>
        <v>0.00029544049831143357</v>
      </c>
      <c r="AA55" s="64">
        <f t="shared" si="20"/>
        <v>0.0013452183482920428</v>
      </c>
      <c r="AB55" s="64">
        <f t="shared" si="21"/>
        <v>0.000600188369550856</v>
      </c>
      <c r="AC55" s="84">
        <f t="shared" si="17"/>
        <v>100</v>
      </c>
      <c r="AD55" s="68"/>
    </row>
    <row r="56" spans="1:30" ht="12.75">
      <c r="A56" s="1">
        <v>15000</v>
      </c>
      <c r="B56" s="18">
        <f t="shared" si="22"/>
        <v>2.3761777498954513</v>
      </c>
      <c r="K56" s="70">
        <v>102</v>
      </c>
      <c r="L56" s="27">
        <f t="shared" si="3"/>
        <v>0.4398013091169568</v>
      </c>
      <c r="M56" s="17">
        <f t="shared" si="4"/>
        <v>0.0006660053104061362</v>
      </c>
      <c r="N56" s="28">
        <f t="shared" si="5"/>
        <v>0.0020166872596155904</v>
      </c>
      <c r="O56" s="25">
        <f t="shared" si="6"/>
        <v>0.04851243725751579</v>
      </c>
      <c r="P56" s="25">
        <f t="shared" si="7"/>
        <v>0.7849974527973551</v>
      </c>
      <c r="Q56" s="25">
        <f t="shared" si="8"/>
        <v>0.0005228124722183288</v>
      </c>
      <c r="R56" s="28">
        <f t="shared" si="1"/>
        <v>0.5829009203746739</v>
      </c>
      <c r="S56" s="25">
        <f t="shared" si="9"/>
        <v>0.0003882151084101572</v>
      </c>
      <c r="T56" s="25">
        <f t="shared" si="10"/>
        <v>0.00030474787123942247</v>
      </c>
      <c r="U56" s="28">
        <f t="shared" si="11"/>
        <v>1</v>
      </c>
      <c r="V56" s="17">
        <f t="shared" si="12"/>
        <v>0.0006660053104061362</v>
      </c>
      <c r="W56" s="25">
        <f t="shared" si="13"/>
        <v>1</v>
      </c>
      <c r="X56" s="1">
        <f t="shared" si="14"/>
        <v>0.0006660053104061362</v>
      </c>
      <c r="Y56" s="1">
        <f t="shared" si="15"/>
        <v>0.0006660053104061362</v>
      </c>
      <c r="Z56" s="25">
        <f t="shared" si="16"/>
        <v>0.00030474787123942247</v>
      </c>
      <c r="AA56" s="25">
        <f t="shared" si="20"/>
        <v>0.001319226634861487</v>
      </c>
      <c r="AB56" s="72">
        <f t="shared" si="21"/>
        <v>0.0006182323631241597</v>
      </c>
      <c r="AC56" s="83">
        <f t="shared" si="17"/>
        <v>102</v>
      </c>
      <c r="AD56" s="70"/>
    </row>
    <row r="57" spans="1:30" ht="12.75">
      <c r="A57" s="13">
        <v>18300</v>
      </c>
      <c r="B57" s="19">
        <f t="shared" si="22"/>
        <v>2.5000774872670775</v>
      </c>
      <c r="K57" s="70">
        <v>104</v>
      </c>
      <c r="L57" s="27">
        <f t="shared" si="3"/>
        <v>0.43848215156680354</v>
      </c>
      <c r="M57" s="17">
        <f t="shared" si="4"/>
        <v>0.0006532213244553507</v>
      </c>
      <c r="N57" s="28">
        <f t="shared" si="5"/>
        <v>0.0019240250984217209</v>
      </c>
      <c r="O57" s="25">
        <f t="shared" si="6"/>
        <v>0.05084882428528943</v>
      </c>
      <c r="P57" s="25">
        <f t="shared" si="7"/>
        <v>0.7879569187632479</v>
      </c>
      <c r="Q57" s="25">
        <f t="shared" si="8"/>
        <v>0.0005147102620882859</v>
      </c>
      <c r="R57" s="28">
        <f t="shared" si="1"/>
        <v>0.6090504017014657</v>
      </c>
      <c r="S57" s="25">
        <f t="shared" si="9"/>
        <v>0.0003978447100594948</v>
      </c>
      <c r="T57" s="25">
        <f t="shared" si="10"/>
        <v>0.00031348449188473726</v>
      </c>
      <c r="U57" s="28">
        <f t="shared" si="11"/>
        <v>1</v>
      </c>
      <c r="V57" s="17">
        <f t="shared" si="12"/>
        <v>0.0006532213244553507</v>
      </c>
      <c r="W57" s="25">
        <f t="shared" si="13"/>
        <v>1</v>
      </c>
      <c r="X57" s="1">
        <f t="shared" si="14"/>
        <v>0.0006532213244553507</v>
      </c>
      <c r="Y57" s="1">
        <f t="shared" si="15"/>
        <v>0.0006532213244553507</v>
      </c>
      <c r="Z57" s="25">
        <f t="shared" si="16"/>
        <v>0.00031348449188473726</v>
      </c>
      <c r="AA57" s="25">
        <f t="shared" si="20"/>
        <v>0.00129406428519349</v>
      </c>
      <c r="AB57" s="72">
        <f t="shared" si="21"/>
        <v>0.0006351701230307987</v>
      </c>
      <c r="AC57" s="83">
        <f t="shared" si="17"/>
        <v>104</v>
      </c>
      <c r="AD57" s="70"/>
    </row>
    <row r="58" spans="11:30" ht="12.75">
      <c r="K58" s="70">
        <v>106</v>
      </c>
      <c r="L58" s="27">
        <f t="shared" si="3"/>
        <v>0.43718815342477785</v>
      </c>
      <c r="M58" s="17">
        <f t="shared" si="4"/>
        <v>0.0006408429607381395</v>
      </c>
      <c r="N58" s="28">
        <f t="shared" si="5"/>
        <v>0.001837013886500466</v>
      </c>
      <c r="O58" s="25">
        <f t="shared" si="6"/>
        <v>0.05325730788922263</v>
      </c>
      <c r="P58" s="25">
        <f t="shared" si="7"/>
        <v>0.790879533149438</v>
      </c>
      <c r="Q58" s="25">
        <f t="shared" si="8"/>
        <v>0.0005068295816106834</v>
      </c>
      <c r="R58" s="28">
        <f t="shared" si="1"/>
        <v>0.6347017672562794</v>
      </c>
      <c r="S58" s="25">
        <f t="shared" si="9"/>
        <v>0.0004067441597142436</v>
      </c>
      <c r="T58" s="25">
        <f t="shared" si="10"/>
        <v>0.00032168563114606146</v>
      </c>
      <c r="U58" s="28">
        <f t="shared" si="11"/>
        <v>1</v>
      </c>
      <c r="V58" s="17">
        <f t="shared" si="12"/>
        <v>0.0006408429607381395</v>
      </c>
      <c r="W58" s="25">
        <f t="shared" si="13"/>
        <v>1</v>
      </c>
      <c r="X58" s="1">
        <f t="shared" si="14"/>
        <v>0.0006408429607381395</v>
      </c>
      <c r="Y58" s="1">
        <f t="shared" si="15"/>
        <v>0.0006408429607381395</v>
      </c>
      <c r="Z58" s="25">
        <f t="shared" si="16"/>
        <v>0.00032168563114606146</v>
      </c>
      <c r="AA58" s="25">
        <f t="shared" si="20"/>
        <v>0.0012696959819073147</v>
      </c>
      <c r="AB58" s="72">
        <f t="shared" si="21"/>
        <v>0.0006510697005832922</v>
      </c>
      <c r="AC58" s="83">
        <f t="shared" si="17"/>
        <v>106</v>
      </c>
      <c r="AD58" s="70"/>
    </row>
    <row r="59" spans="11:30" ht="12.75">
      <c r="K59" s="70">
        <v>108</v>
      </c>
      <c r="L59" s="27">
        <f t="shared" si="3"/>
        <v>0.43591852079376564</v>
      </c>
      <c r="M59" s="17">
        <f t="shared" si="4"/>
        <v>0.0006288530211691752</v>
      </c>
      <c r="N59" s="28">
        <f t="shared" si="5"/>
        <v>0.0017552274726928563</v>
      </c>
      <c r="O59" s="25">
        <f t="shared" si="6"/>
        <v>0.05573888038570636</v>
      </c>
      <c r="P59" s="25">
        <f t="shared" si="7"/>
        <v>0.7937663048205155</v>
      </c>
      <c r="Q59" s="25">
        <f t="shared" si="8"/>
        <v>0.0004991623388886736</v>
      </c>
      <c r="R59" s="28">
        <f t="shared" si="1"/>
        <v>0.6598736398474407</v>
      </c>
      <c r="S59" s="25">
        <f t="shared" si="9"/>
        <v>0.00041496353200796336</v>
      </c>
      <c r="T59" s="25">
        <f t="shared" si="10"/>
        <v>0.00032938406943723076</v>
      </c>
      <c r="U59" s="28">
        <f t="shared" si="11"/>
        <v>1</v>
      </c>
      <c r="V59" s="17">
        <f t="shared" si="12"/>
        <v>0.0006288530211691752</v>
      </c>
      <c r="W59" s="25">
        <f t="shared" si="13"/>
        <v>1</v>
      </c>
      <c r="X59" s="1">
        <f t="shared" si="14"/>
        <v>0.0006288530211691752</v>
      </c>
      <c r="Y59" s="1">
        <f t="shared" si="15"/>
        <v>0.0006288530211691752</v>
      </c>
      <c r="Z59" s="25">
        <f t="shared" si="16"/>
        <v>0.00032938406943723076</v>
      </c>
      <c r="AA59" s="25">
        <f t="shared" si="20"/>
        <v>0.0012460881997361124</v>
      </c>
      <c r="AB59" s="72">
        <f t="shared" si="21"/>
        <v>0.0006659943660934459</v>
      </c>
      <c r="AC59" s="83">
        <f t="shared" si="17"/>
        <v>108</v>
      </c>
      <c r="AD59" s="70"/>
    </row>
    <row r="60" spans="1:30" ht="14.25">
      <c r="A60" s="22" t="s">
        <v>23</v>
      </c>
      <c r="B60" s="22" t="s">
        <v>25</v>
      </c>
      <c r="C60" s="22" t="s">
        <v>68</v>
      </c>
      <c r="D60" s="22" t="s">
        <v>54</v>
      </c>
      <c r="F60" s="33" t="s">
        <v>49</v>
      </c>
      <c r="G60" s="35"/>
      <c r="H60" s="21"/>
      <c r="K60" s="70">
        <v>110</v>
      </c>
      <c r="L60" s="27">
        <f t="shared" si="3"/>
        <v>0.43467249329374036</v>
      </c>
      <c r="M60" s="17">
        <f t="shared" si="4"/>
        <v>0.0006172351785669371</v>
      </c>
      <c r="N60" s="28">
        <f t="shared" si="5"/>
        <v>0.0016782777624372418</v>
      </c>
      <c r="O60" s="25">
        <f t="shared" si="6"/>
        <v>0.05829453046440592</v>
      </c>
      <c r="P60" s="25">
        <f t="shared" si="7"/>
        <v>0.7966182006588818</v>
      </c>
      <c r="Q60" s="25">
        <f t="shared" si="8"/>
        <v>0.000491700777333357</v>
      </c>
      <c r="R60" s="28">
        <f t="shared" si="1"/>
        <v>0.6845836170562006</v>
      </c>
      <c r="S60" s="25">
        <f t="shared" si="9"/>
        <v>0.0004225490911176837</v>
      </c>
      <c r="T60" s="25">
        <f t="shared" si="10"/>
        <v>0.0003366102966562151</v>
      </c>
      <c r="U60" s="28">
        <f t="shared" si="11"/>
        <v>1</v>
      </c>
      <c r="V60" s="17">
        <f t="shared" si="12"/>
        <v>0.0006172351785669371</v>
      </c>
      <c r="W60" s="25">
        <f t="shared" si="13"/>
        <v>1</v>
      </c>
      <c r="X60" s="1">
        <f t="shared" si="14"/>
        <v>0.0006172351785669371</v>
      </c>
      <c r="Y60" s="1">
        <f t="shared" si="15"/>
        <v>0.0006172351785669371</v>
      </c>
      <c r="Z60" s="25">
        <f t="shared" si="16"/>
        <v>0.0003366102966562151</v>
      </c>
      <c r="AA60" s="25">
        <f t="shared" si="20"/>
        <v>0.0012232091073719068</v>
      </c>
      <c r="AB60" s="72">
        <f t="shared" si="21"/>
        <v>0.0006800029908879525</v>
      </c>
      <c r="AC60" s="83">
        <f t="shared" si="17"/>
        <v>110</v>
      </c>
      <c r="AD60" s="70"/>
    </row>
    <row r="61" spans="1:30" ht="12.75">
      <c r="A61" s="1">
        <v>11000</v>
      </c>
      <c r="B61" s="1">
        <v>6.35E-09</v>
      </c>
      <c r="C61" s="62">
        <f>$G$61*A61^$G$62</f>
        <v>6.387666920118377E-09</v>
      </c>
      <c r="D61" s="63">
        <f>(C61-B61)^2</f>
        <v>1.418796871204214E-21</v>
      </c>
      <c r="F61" s="3" t="s">
        <v>5</v>
      </c>
      <c r="G61" s="21">
        <v>1000</v>
      </c>
      <c r="H61" s="54"/>
      <c r="K61" s="70">
        <v>112</v>
      </c>
      <c r="L61" s="27">
        <f t="shared" si="3"/>
        <v>0.43344934236821236</v>
      </c>
      <c r="M61" s="17">
        <f t="shared" si="4"/>
        <v>0.0006059739288049696</v>
      </c>
      <c r="N61" s="28">
        <f t="shared" si="5"/>
        <v>0.0016058108088567815</v>
      </c>
      <c r="O61" s="25">
        <f t="shared" si="6"/>
        <v>0.06092524325439287</v>
      </c>
      <c r="P61" s="25">
        <f t="shared" si="7"/>
        <v>0.7994361478957881</v>
      </c>
      <c r="Q61" s="25">
        <f t="shared" si="8"/>
        <v>0.0004844374633691214</v>
      </c>
      <c r="R61" s="28">
        <f t="shared" si="1"/>
        <v>0.7088483451373501</v>
      </c>
      <c r="S61" s="25">
        <f t="shared" si="9"/>
        <v>0.00042954361662978104</v>
      </c>
      <c r="T61" s="25">
        <f t="shared" si="10"/>
        <v>0.00034339269423173735</v>
      </c>
      <c r="U61" s="28">
        <f t="shared" si="11"/>
        <v>1</v>
      </c>
      <c r="V61" s="17">
        <f t="shared" si="12"/>
        <v>0.0006059739288049696</v>
      </c>
      <c r="W61" s="25">
        <f t="shared" si="13"/>
        <v>1</v>
      </c>
      <c r="X61" s="1">
        <f t="shared" si="14"/>
        <v>0.0006059739288049696</v>
      </c>
      <c r="Y61" s="1">
        <f t="shared" si="15"/>
        <v>0.0006059739288049696</v>
      </c>
      <c r="Z61" s="25">
        <f t="shared" si="16"/>
        <v>0.00034339269423173735</v>
      </c>
      <c r="AA61" s="25">
        <f t="shared" si="20"/>
        <v>0.0012010284742034736</v>
      </c>
      <c r="AB61" s="72">
        <f t="shared" si="21"/>
        <v>0.000693150395237646</v>
      </c>
      <c r="AC61" s="83">
        <f t="shared" si="17"/>
        <v>112</v>
      </c>
      <c r="AD61" s="70"/>
    </row>
    <row r="62" spans="1:30" ht="12.75">
      <c r="A62" s="1">
        <v>12000</v>
      </c>
      <c r="B62" s="1">
        <v>4.99E-09</v>
      </c>
      <c r="C62" s="62">
        <f>$G$61*A62^$G$62</f>
        <v>5.019586567474281E-09</v>
      </c>
      <c r="D62" s="63">
        <f>(C62-B62)^2</f>
        <v>8.753649749101488E-22</v>
      </c>
      <c r="F62" s="3" t="s">
        <v>0</v>
      </c>
      <c r="G62" s="21">
        <v>-2.77</v>
      </c>
      <c r="H62" s="21"/>
      <c r="K62" s="70">
        <v>114</v>
      </c>
      <c r="L62" s="27">
        <f t="shared" si="3"/>
        <v>0.43224836968393543</v>
      </c>
      <c r="M62" s="17">
        <f t="shared" si="4"/>
        <v>0.0005950545453985042</v>
      </c>
      <c r="N62" s="28">
        <f t="shared" si="5"/>
        <v>0.0015375033560667156</v>
      </c>
      <c r="O62" s="25">
        <f t="shared" si="6"/>
        <v>0.0636320003882239</v>
      </c>
      <c r="P62" s="25">
        <f t="shared" si="7"/>
        <v>0.8022210362805207</v>
      </c>
      <c r="Q62" s="25">
        <f t="shared" si="8"/>
        <v>0.00047736527405302213</v>
      </c>
      <c r="R62" s="28">
        <f t="shared" si="1"/>
        <v>0.7326835863788873</v>
      </c>
      <c r="S62" s="25">
        <f t="shared" si="9"/>
        <v>0.00043598669841363446</v>
      </c>
      <c r="T62" s="25">
        <f t="shared" si="10"/>
        <v>0.00034975770100590867</v>
      </c>
      <c r="U62" s="28">
        <f t="shared" si="11"/>
        <v>1</v>
      </c>
      <c r="V62" s="17">
        <f t="shared" si="12"/>
        <v>0.0005950545453985042</v>
      </c>
      <c r="W62" s="25">
        <f t="shared" si="13"/>
        <v>1</v>
      </c>
      <c r="X62" s="1">
        <f t="shared" si="14"/>
        <v>0.0005950545453985042</v>
      </c>
      <c r="Y62" s="1">
        <f t="shared" si="15"/>
        <v>0.0005950545453985042</v>
      </c>
      <c r="Z62" s="25">
        <f t="shared" si="16"/>
        <v>0.00034975770100590867</v>
      </c>
      <c r="AA62" s="25">
        <f t="shared" si="20"/>
        <v>0.0011795175818773806</v>
      </c>
      <c r="AB62" s="72">
        <f t="shared" si="21"/>
        <v>0.0007054876655319491</v>
      </c>
      <c r="AC62" s="83">
        <f t="shared" si="17"/>
        <v>114</v>
      </c>
      <c r="AD62" s="70"/>
    </row>
    <row r="63" spans="1:30" ht="12.75">
      <c r="A63" s="1">
        <v>14000</v>
      </c>
      <c r="B63" s="1">
        <v>3.26E-09</v>
      </c>
      <c r="C63" s="62">
        <f>$G$61*A63^$G$62</f>
        <v>3.275105853072569E-09</v>
      </c>
      <c r="D63" s="63">
        <f>(C63-B63)^2</f>
        <v>2.281867970500512E-22</v>
      </c>
      <c r="K63" s="70">
        <v>116</v>
      </c>
      <c r="L63" s="27">
        <f t="shared" si="3"/>
        <v>0.43106890561904143</v>
      </c>
      <c r="M63" s="17">
        <f t="shared" si="4"/>
        <v>0.0005844630364788764</v>
      </c>
      <c r="N63" s="28">
        <f t="shared" si="5"/>
        <v>0.001473059776694591</v>
      </c>
      <c r="O63" s="25">
        <f t="shared" si="6"/>
        <v>0.06641578006404064</v>
      </c>
      <c r="P63" s="25">
        <f t="shared" si="7"/>
        <v>0.8049737201012618</v>
      </c>
      <c r="Q63" s="25">
        <f t="shared" si="8"/>
        <v>0.0004704773847360806</v>
      </c>
      <c r="R63" s="28">
        <f t="shared" si="1"/>
        <v>0.7561042806033941</v>
      </c>
      <c r="S63" s="25">
        <f t="shared" si="9"/>
        <v>0.0004419150037361361</v>
      </c>
      <c r="T63" s="25">
        <f t="shared" si="10"/>
        <v>0.00035572996452604047</v>
      </c>
      <c r="U63" s="28">
        <f t="shared" si="11"/>
        <v>1</v>
      </c>
      <c r="V63" s="17">
        <f t="shared" si="12"/>
        <v>0.0005844630364788764</v>
      </c>
      <c r="W63" s="25">
        <f t="shared" si="13"/>
        <v>1</v>
      </c>
      <c r="X63" s="1">
        <f t="shared" si="14"/>
        <v>0.0005844630364788764</v>
      </c>
      <c r="Y63" s="1">
        <f t="shared" si="15"/>
        <v>0.0005844630364788764</v>
      </c>
      <c r="Z63" s="25">
        <f t="shared" si="16"/>
        <v>0.00035572996452604047</v>
      </c>
      <c r="AA63" s="25">
        <f t="shared" si="20"/>
        <v>0.0011586491405685352</v>
      </c>
      <c r="AB63" s="72">
        <f t="shared" si="21"/>
        <v>0.0007170624436801451</v>
      </c>
      <c r="AC63" s="83">
        <f t="shared" si="17"/>
        <v>116</v>
      </c>
      <c r="AD63" s="70"/>
    </row>
    <row r="64" spans="1:30" ht="12.75">
      <c r="A64" s="1">
        <v>15000</v>
      </c>
      <c r="B64" s="1">
        <v>2.69E-09</v>
      </c>
      <c r="C64" s="62">
        <f>$G$61*A64^$G$62</f>
        <v>2.705373380136505E-09</v>
      </c>
      <c r="D64" s="63">
        <f>(C64-B64)^2</f>
        <v>2.363408168214848E-22</v>
      </c>
      <c r="K64" s="70">
        <v>118</v>
      </c>
      <c r="L64" s="27">
        <f t="shared" si="3"/>
        <v>0.42991030783489287</v>
      </c>
      <c r="M64" s="17">
        <f t="shared" si="4"/>
        <v>0.0005741861040896588</v>
      </c>
      <c r="N64" s="28">
        <f t="shared" si="5"/>
        <v>0.0014122093537556528</v>
      </c>
      <c r="O64" s="25">
        <f t="shared" si="6"/>
        <v>0.06927755710578629</v>
      </c>
      <c r="P64" s="25">
        <f t="shared" si="7"/>
        <v>0.8076950200698465</v>
      </c>
      <c r="Q64" s="25">
        <f t="shared" si="8"/>
        <v>0.00046376725686652395</v>
      </c>
      <c r="R64" s="28">
        <f t="shared" si="1"/>
        <v>0.779124601412081</v>
      </c>
      <c r="S64" s="25">
        <f t="shared" si="9"/>
        <v>0.00044736251948521106</v>
      </c>
      <c r="T64" s="25">
        <f t="shared" si="10"/>
        <v>0.00036133247915410465</v>
      </c>
      <c r="U64" s="28">
        <f t="shared" si="11"/>
        <v>1</v>
      </c>
      <c r="V64" s="17">
        <f t="shared" si="12"/>
        <v>0.0005741861040896588</v>
      </c>
      <c r="W64" s="25">
        <f t="shared" si="13"/>
        <v>1</v>
      </c>
      <c r="X64" s="1">
        <f t="shared" si="14"/>
        <v>0.0005741861040896588</v>
      </c>
      <c r="Y64" s="1">
        <f t="shared" si="15"/>
        <v>0.0005741861040896588</v>
      </c>
      <c r="Z64" s="25">
        <f t="shared" si="16"/>
        <v>0.00036133247915410465</v>
      </c>
      <c r="AA64" s="25">
        <f t="shared" si="20"/>
        <v>0.0011383972098150145</v>
      </c>
      <c r="AB64" s="72">
        <f t="shared" si="21"/>
        <v>0.0007279191914098857</v>
      </c>
      <c r="AC64" s="83">
        <f t="shared" si="17"/>
        <v>118</v>
      </c>
      <c r="AD64" s="70"/>
    </row>
    <row r="65" spans="1:30" ht="12.75">
      <c r="A65" s="1">
        <v>18300</v>
      </c>
      <c r="B65" s="1">
        <v>1.55E-09</v>
      </c>
      <c r="C65" s="62">
        <f>$G$61*A65^$G$62</f>
        <v>1.5595901421808619E-09</v>
      </c>
      <c r="D65" s="63">
        <f>(C65-B65)^2</f>
        <v>9.197082704914585E-23</v>
      </c>
      <c r="K65" s="70">
        <v>120</v>
      </c>
      <c r="L65" s="27">
        <f t="shared" si="3"/>
        <v>0.42877195992708617</v>
      </c>
      <c r="M65" s="17">
        <f t="shared" si="4"/>
        <v>0.0005642111057253556</v>
      </c>
      <c r="N65" s="28">
        <f t="shared" si="5"/>
        <v>0.0013547038639340192</v>
      </c>
      <c r="O65" s="25">
        <f t="shared" si="6"/>
        <v>0.0722183030216099</v>
      </c>
      <c r="P65" s="25">
        <f t="shared" si="7"/>
        <v>0.810385725081435</v>
      </c>
      <c r="Q65" s="25">
        <f t="shared" si="8"/>
        <v>0.0004572286260122405</v>
      </c>
      <c r="R65" s="28">
        <f t="shared" si="1"/>
        <v>0.8017580077017469</v>
      </c>
      <c r="S65" s="25">
        <f t="shared" si="9"/>
        <v>0.00045236077204956074</v>
      </c>
      <c r="T65" s="25">
        <f t="shared" si="10"/>
        <v>0.00036658671225578106</v>
      </c>
      <c r="U65" s="28">
        <f t="shared" si="11"/>
        <v>1</v>
      </c>
      <c r="V65" s="17">
        <f t="shared" si="12"/>
        <v>0.0005642111057253556</v>
      </c>
      <c r="W65" s="25">
        <f t="shared" si="13"/>
        <v>1</v>
      </c>
      <c r="X65" s="1">
        <f t="shared" si="14"/>
        <v>0.0005642111057253556</v>
      </c>
      <c r="Y65" s="1">
        <f t="shared" si="15"/>
        <v>0.0005642111057253556</v>
      </c>
      <c r="Z65" s="25">
        <f t="shared" si="16"/>
        <v>0.00036658671225578106</v>
      </c>
      <c r="AA65" s="25">
        <f t="shared" si="20"/>
        <v>0.0011187371237500153</v>
      </c>
      <c r="AB65" s="72">
        <f t="shared" si="21"/>
        <v>0.000738099431856404</v>
      </c>
      <c r="AC65" s="83">
        <f t="shared" si="17"/>
        <v>120</v>
      </c>
      <c r="AD65" s="70"/>
    </row>
    <row r="66" spans="3:43" ht="12.75">
      <c r="C66" s="62"/>
      <c r="D66" s="18"/>
      <c r="K66" s="70">
        <v>122</v>
      </c>
      <c r="L66" s="27">
        <f t="shared" si="3"/>
        <v>0.4276532701512082</v>
      </c>
      <c r="M66" s="17">
        <f t="shared" si="4"/>
        <v>0.0005545260180246597</v>
      </c>
      <c r="N66" s="28">
        <f t="shared" si="5"/>
        <v>0.0013003154251894247</v>
      </c>
      <c r="O66" s="25">
        <f t="shared" si="6"/>
        <v>0.0752389860605404</v>
      </c>
      <c r="P66" s="25">
        <f t="shared" si="7"/>
        <v>0.8130465938590824</v>
      </c>
      <c r="Q66" s="25">
        <f t="shared" si="8"/>
        <v>0.00045085549016118975</v>
      </c>
      <c r="R66" s="28">
        <f t="shared" si="1"/>
        <v>0.824017290923528</v>
      </c>
      <c r="S66" s="25">
        <f t="shared" si="9"/>
        <v>0.0004569390271192916</v>
      </c>
      <c r="T66" s="25">
        <f t="shared" si="10"/>
        <v>0.0003715127196006229</v>
      </c>
      <c r="U66" s="28">
        <f t="shared" si="11"/>
        <v>1</v>
      </c>
      <c r="V66" s="17">
        <f t="shared" si="12"/>
        <v>0.0005545260180246597</v>
      </c>
      <c r="W66" s="25">
        <f t="shared" si="13"/>
        <v>1</v>
      </c>
      <c r="X66" s="1">
        <f t="shared" si="14"/>
        <v>0.0005545260180246597</v>
      </c>
      <c r="Y66" s="1">
        <f t="shared" si="15"/>
        <v>0.0005545260180246597</v>
      </c>
      <c r="Z66" s="25">
        <f t="shared" si="16"/>
        <v>0.0003715127196006229</v>
      </c>
      <c r="AA66" s="25">
        <f t="shared" si="20"/>
        <v>0.0010996454205494212</v>
      </c>
      <c r="AB66" s="72">
        <f t="shared" si="21"/>
        <v>0.0007476419705893799</v>
      </c>
      <c r="AC66" s="83">
        <f t="shared" si="17"/>
        <v>122</v>
      </c>
      <c r="AD66" s="70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3:43" ht="12.75">
      <c r="C67" s="45" t="s">
        <v>67</v>
      </c>
      <c r="D67" s="21">
        <f>COUNT(B61:B65)</f>
        <v>5</v>
      </c>
      <c r="K67" s="70">
        <v>124</v>
      </c>
      <c r="L67" s="27">
        <f t="shared" si="3"/>
        <v>0.4265536702191291</v>
      </c>
      <c r="M67" s="17">
        <f t="shared" si="4"/>
        <v>0.0005451194025247615</v>
      </c>
      <c r="N67" s="28">
        <f t="shared" si="5"/>
        <v>0.001248834576608731</v>
      </c>
      <c r="O67" s="25">
        <f t="shared" si="6"/>
        <v>0.07834057126749866</v>
      </c>
      <c r="P67" s="25">
        <f t="shared" si="7"/>
        <v>0.8156783564922496</v>
      </c>
      <c r="Q67" s="25">
        <f t="shared" si="8"/>
        <v>0.00044464209834343455</v>
      </c>
      <c r="R67" s="28">
        <f aca="true" t="shared" si="23" ref="R67:R130">IF((LOG(K67/$I$11))*$G$11&lt;0,0,IF((LOG(K67/$I$11))*$G$11&gt;1,1,(LOG(K67/$I$11))*$G$11))</f>
        <v>0.8459146184989453</v>
      </c>
      <c r="S67" s="25">
        <f t="shared" si="9"/>
        <v>0.00046112447142310665</v>
      </c>
      <c r="T67" s="25">
        <f t="shared" si="10"/>
        <v>0.00037612925098875696</v>
      </c>
      <c r="U67" s="28">
        <f t="shared" si="11"/>
        <v>1</v>
      </c>
      <c r="V67" s="17">
        <f t="shared" si="12"/>
        <v>0.0005451194025247615</v>
      </c>
      <c r="W67" s="25">
        <f t="shared" si="13"/>
        <v>1</v>
      </c>
      <c r="X67" s="1">
        <f t="shared" si="14"/>
        <v>0.0005451194025247615</v>
      </c>
      <c r="Y67" s="1">
        <f t="shared" si="15"/>
        <v>0.0005451194025247615</v>
      </c>
      <c r="Z67" s="25">
        <f t="shared" si="16"/>
        <v>0.00037612925098875696</v>
      </c>
      <c r="AA67" s="25">
        <f t="shared" si="20"/>
        <v>0.0010810997759049938</v>
      </c>
      <c r="AB67" s="72">
        <f t="shared" si="21"/>
        <v>0.0007565830980048171</v>
      </c>
      <c r="AC67" s="83">
        <f t="shared" si="17"/>
        <v>124</v>
      </c>
      <c r="AD67" s="70"/>
      <c r="AJ67" s="13"/>
      <c r="AK67" s="13"/>
      <c r="AL67" s="13"/>
      <c r="AM67" s="13"/>
      <c r="AN67" s="13"/>
      <c r="AO67" s="13"/>
      <c r="AP67" s="13"/>
      <c r="AQ67" s="13"/>
    </row>
    <row r="68" spans="3:43" ht="12.75">
      <c r="C68" s="45" t="s">
        <v>19</v>
      </c>
      <c r="D68" s="55">
        <f>SUM(D61:D65)</f>
        <v>2.8506602870350447E-21</v>
      </c>
      <c r="K68" s="70">
        <v>126</v>
      </c>
      <c r="L68" s="27">
        <f aca="true" t="shared" si="24" ref="L68:L131">$G$3+($G$4-$G$3)*(1+(K68*$G$5)^$G$6)^(1/$G$6-1)</f>
        <v>0.4254726141618055</v>
      </c>
      <c r="M68" s="17">
        <f aca="true" t="shared" si="25" ref="M68:M131">(($G$4-$G$3)*($G$6-1)*(1/K68)*(($G$5*K68)^$G$6))*((1+($G$5*K68)^$G$6)^((1/$G$6)-2))</f>
        <v>0.0005359803733802321</v>
      </c>
      <c r="N68" s="28">
        <f aca="true" t="shared" si="26" ref="N68:N131">((1-(($G$5*K68)^($G$6-1))*(1+($G$5*K68)^$G$6)^(1/$G$6-1))^2)/(1+($G$5*K68)^$G$6)^(($G$6-1)/(2*$G$6))</f>
        <v>0.001200068562689289</v>
      </c>
      <c r="O68" s="25">
        <f aca="true" t="shared" si="27" ref="O68:O131">$N$171/N68</f>
        <v>0.08152402053670263</v>
      </c>
      <c r="P68" s="25">
        <f aca="true" t="shared" si="28" ref="P68:P131">IF((O68^0.08)&lt;0,0,IF((O68^0.08)&gt;1,1,O68^0.08))</f>
        <v>0.8182817158774538</v>
      </c>
      <c r="Q68" s="25">
        <f aca="true" t="shared" si="29" ref="Q68:Q131">P68*M68</f>
        <v>0.00043858293960621474</v>
      </c>
      <c r="R68" s="28">
        <f t="shared" si="23"/>
        <v>0.8674615737622027</v>
      </c>
      <c r="S68" s="25">
        <f aca="true" t="shared" si="30" ref="S68:S131">R68*M68</f>
        <v>0.0004649423781980692</v>
      </c>
      <c r="T68" s="25">
        <f aca="true" t="shared" si="31" ref="T68:T131">M68*P68*R68</f>
        <v>0.00038045384701606015</v>
      </c>
      <c r="U68" s="28">
        <f aca="true" t="shared" si="32" ref="U68:U131">IF((2.5-($G$36*(K68^$G$37)))&lt;0,0,IF((2.5-($G$36*(K68^$G$37)))&gt;1,1,2.5-($G$36*(K68^$G$37))))</f>
        <v>1</v>
      </c>
      <c r="V68" s="17">
        <f aca="true" t="shared" si="33" ref="V68:V131">U68*M68</f>
        <v>0.0005359803733802321</v>
      </c>
      <c r="W68" s="25">
        <f aca="true" t="shared" si="34" ref="W68:W131">IF((12000/K68)^-$G$62&lt;0,0,IF((12000/K68)^-$G$62&gt;1,1,(12000/K68)^-$G$62))</f>
        <v>1</v>
      </c>
      <c r="X68" s="1">
        <f aca="true" t="shared" si="35" ref="X68:X131">W68*M68</f>
        <v>0.0005359803733802321</v>
      </c>
      <c r="Y68" s="1">
        <f aca="true" t="shared" si="36" ref="Y68:Y131">W68*U68*M68</f>
        <v>0.0005359803733802321</v>
      </c>
      <c r="Z68" s="25">
        <f aca="true" t="shared" si="37" ref="Z68:Z131">M68*P68*R68*U68*W68</f>
        <v>0.00038045384701606015</v>
      </c>
      <c r="AA68" s="25">
        <f t="shared" si="20"/>
        <v>0.001063078940329261</v>
      </c>
      <c r="AB68" s="72">
        <f t="shared" si="21"/>
        <v>0.0007649567748136048</v>
      </c>
      <c r="AC68" s="83">
        <f aca="true" t="shared" si="38" ref="AC68:AC131">K68</f>
        <v>126</v>
      </c>
      <c r="AD68" s="70"/>
      <c r="AJ68" s="13"/>
      <c r="AK68" s="13"/>
      <c r="AL68" s="13"/>
      <c r="AM68" s="13"/>
      <c r="AN68" s="13"/>
      <c r="AO68" s="13"/>
      <c r="AP68" s="13"/>
      <c r="AQ68" s="13"/>
    </row>
    <row r="69" spans="3:43" ht="12.75">
      <c r="C69" s="45" t="s">
        <v>56</v>
      </c>
      <c r="D69" s="55">
        <f>VAR(B61:B65)</f>
        <v>3.62492E-18</v>
      </c>
      <c r="K69" s="70">
        <v>128</v>
      </c>
      <c r="L69" s="27">
        <f t="shared" si="24"/>
        <v>0.42440957725476286</v>
      </c>
      <c r="M69" s="17">
        <f t="shared" si="25"/>
        <v>0.0005270985669490288</v>
      </c>
      <c r="N69" s="28">
        <f t="shared" si="26"/>
        <v>0.0011538397978920632</v>
      </c>
      <c r="O69" s="25">
        <f t="shared" si="27"/>
        <v>0.08479029266356158</v>
      </c>
      <c r="P69" s="25">
        <f t="shared" si="28"/>
        <v>0.8208573490685521</v>
      </c>
      <c r="Q69" s="25">
        <f t="shared" si="29"/>
        <v>0.0004326727323636125</v>
      </c>
      <c r="R69" s="28">
        <f t="shared" si="23"/>
        <v>0.8886691927570174</v>
      </c>
      <c r="S69" s="25">
        <f t="shared" si="30"/>
        <v>0.0004684162579939741</v>
      </c>
      <c r="T69" s="25">
        <f t="shared" si="31"/>
        <v>0.0003845029277975446</v>
      </c>
      <c r="U69" s="28">
        <f t="shared" si="32"/>
        <v>1</v>
      </c>
      <c r="V69" s="17">
        <f t="shared" si="33"/>
        <v>0.0005270985669490288</v>
      </c>
      <c r="W69" s="25">
        <f t="shared" si="34"/>
        <v>1</v>
      </c>
      <c r="X69" s="1">
        <f t="shared" si="35"/>
        <v>0.0005270985669490288</v>
      </c>
      <c r="Y69" s="1">
        <f t="shared" si="36"/>
        <v>0.0005270985669490288</v>
      </c>
      <c r="Z69" s="25">
        <f t="shared" si="37"/>
        <v>0.0003845029277975446</v>
      </c>
      <c r="AA69" s="25">
        <f t="shared" si="20"/>
        <v>0.001045562680097709</v>
      </c>
      <c r="AB69" s="72">
        <f t="shared" si="21"/>
        <v>0.0007727948021839112</v>
      </c>
      <c r="AC69" s="83">
        <f t="shared" si="38"/>
        <v>128</v>
      </c>
      <c r="AD69" s="70"/>
      <c r="AJ69" s="13"/>
      <c r="AK69" s="13"/>
      <c r="AL69" s="13"/>
      <c r="AM69" s="13"/>
      <c r="AN69" s="13"/>
      <c r="AO69" s="13"/>
      <c r="AP69" s="13"/>
      <c r="AQ69" s="13"/>
    </row>
    <row r="70" spans="3:43" ht="14.25">
      <c r="C70" s="45" t="s">
        <v>65</v>
      </c>
      <c r="D70" s="56">
        <f>1-D68/(D69*(D67-1))</f>
        <v>0.9998033984000312</v>
      </c>
      <c r="K70" s="70">
        <v>130</v>
      </c>
      <c r="L70" s="27">
        <f t="shared" si="24"/>
        <v>0.4233640550026199</v>
      </c>
      <c r="M70" s="17">
        <f t="shared" si="25"/>
        <v>0.0005184641131486803</v>
      </c>
      <c r="N70" s="28">
        <f t="shared" si="26"/>
        <v>0.0011099844904347595</v>
      </c>
      <c r="O70" s="25">
        <f t="shared" si="27"/>
        <v>0.08814034339508019</v>
      </c>
      <c r="P70" s="25">
        <f t="shared" si="28"/>
        <v>0.8234059085434245</v>
      </c>
      <c r="Q70" s="25">
        <f t="shared" si="29"/>
        <v>0.0004269064141343499</v>
      </c>
      <c r="R70" s="28">
        <f t="shared" si="23"/>
        <v>0.9095479981806246</v>
      </c>
      <c r="S70" s="25">
        <f t="shared" si="30"/>
        <v>0.00047156799624287497</v>
      </c>
      <c r="T70" s="25">
        <f t="shared" si="31"/>
        <v>0.00038829187438636667</v>
      </c>
      <c r="U70" s="28">
        <f t="shared" si="32"/>
        <v>1</v>
      </c>
      <c r="V70" s="17">
        <f t="shared" si="33"/>
        <v>0.0005184641131486803</v>
      </c>
      <c r="W70" s="25">
        <f t="shared" si="34"/>
        <v>1</v>
      </c>
      <c r="X70" s="1">
        <f t="shared" si="35"/>
        <v>0.0005184641131486803</v>
      </c>
      <c r="Y70" s="1">
        <f t="shared" si="36"/>
        <v>0.0005184641131486803</v>
      </c>
      <c r="Z70" s="25">
        <f t="shared" si="37"/>
        <v>0.00038829187438636667</v>
      </c>
      <c r="AA70" s="25">
        <f t="shared" si="20"/>
        <v>0.001028531721636024</v>
      </c>
      <c r="AB70" s="72">
        <f t="shared" si="21"/>
        <v>0.0007801269779388073</v>
      </c>
      <c r="AC70" s="83">
        <f t="shared" si="38"/>
        <v>130</v>
      </c>
      <c r="AD70" s="70"/>
      <c r="AJ70" s="13"/>
      <c r="AK70" s="13"/>
      <c r="AL70" s="13"/>
      <c r="AM70" s="13"/>
      <c r="AN70" s="13"/>
      <c r="AO70" s="13"/>
      <c r="AP70" s="13"/>
      <c r="AQ70" s="13"/>
    </row>
    <row r="71" spans="11:43" ht="12.75">
      <c r="K71" s="70">
        <v>132</v>
      </c>
      <c r="L71" s="27">
        <f t="shared" si="24"/>
        <v>0.42233556217920937</v>
      </c>
      <c r="M71" s="17">
        <f t="shared" si="25"/>
        <v>0.0005100676084873437</v>
      </c>
      <c r="N71" s="28">
        <f t="shared" si="26"/>
        <v>0.0010683514069846042</v>
      </c>
      <c r="O71" s="25">
        <f t="shared" si="27"/>
        <v>0.09157512547886097</v>
      </c>
      <c r="P71" s="25">
        <f t="shared" si="28"/>
        <v>0.8259280233932823</v>
      </c>
      <c r="Q71" s="25">
        <f t="shared" si="29"/>
        <v>0.0004212791316748904</v>
      </c>
      <c r="R71" s="28">
        <f t="shared" si="23"/>
        <v>0.9301080307363238</v>
      </c>
      <c r="S71" s="25">
        <f t="shared" si="30"/>
        <v>0.00047441797887254946</v>
      </c>
      <c r="T71" s="25">
        <f t="shared" si="31"/>
        <v>0.0003918351035524407</v>
      </c>
      <c r="U71" s="28">
        <f t="shared" si="32"/>
        <v>1</v>
      </c>
      <c r="V71" s="17">
        <f t="shared" si="33"/>
        <v>0.0005100676084873437</v>
      </c>
      <c r="W71" s="25">
        <f t="shared" si="34"/>
        <v>1</v>
      </c>
      <c r="X71" s="1">
        <f t="shared" si="35"/>
        <v>0.0005100676084873437</v>
      </c>
      <c r="Y71" s="1">
        <f t="shared" si="36"/>
        <v>0.0005100676084873437</v>
      </c>
      <c r="Z71" s="25">
        <f t="shared" si="37"/>
        <v>0.0003918351035524407</v>
      </c>
      <c r="AA71" s="25">
        <f t="shared" si="20"/>
        <v>0.0010119676991642446</v>
      </c>
      <c r="AB71" s="72">
        <f t="shared" si="21"/>
        <v>0.0007869812400714388</v>
      </c>
      <c r="AC71" s="83">
        <f t="shared" si="38"/>
        <v>132</v>
      </c>
      <c r="AD71" s="70"/>
      <c r="AJ71" s="13"/>
      <c r="AK71" s="13"/>
      <c r="AL71" s="13"/>
      <c r="AM71" s="13"/>
      <c r="AN71" s="13"/>
      <c r="AO71" s="13"/>
      <c r="AP71" s="13"/>
      <c r="AQ71" s="13"/>
    </row>
    <row r="72" spans="1:43" ht="12.75">
      <c r="A72" s="16"/>
      <c r="B72" s="27"/>
      <c r="C72" s="17"/>
      <c r="D72" s="73"/>
      <c r="K72" s="70">
        <v>134</v>
      </c>
      <c r="L72" s="27">
        <f t="shared" si="24"/>
        <v>0.4213236319200398</v>
      </c>
      <c r="M72" s="17">
        <f t="shared" si="25"/>
        <v>0.000501900090676901</v>
      </c>
      <c r="N72" s="28">
        <f t="shared" si="26"/>
        <v>0.001028800762228023</v>
      </c>
      <c r="O72" s="25">
        <f t="shared" si="27"/>
        <v>0.09509558871074088</v>
      </c>
      <c r="P72" s="25">
        <f t="shared" si="28"/>
        <v>0.8284243004402498</v>
      </c>
      <c r="Q72" s="25">
        <f t="shared" si="29"/>
        <v>0.0004157862315099097</v>
      </c>
      <c r="R72" s="28">
        <f t="shared" si="23"/>
        <v>0.9503588781284124</v>
      </c>
      <c r="S72" s="25">
        <f t="shared" si="30"/>
        <v>0.00047698520710824806</v>
      </c>
      <c r="T72" s="25">
        <f t="shared" si="31"/>
        <v>0.0003951461365189981</v>
      </c>
      <c r="U72" s="28">
        <f t="shared" si="32"/>
        <v>1</v>
      </c>
      <c r="V72" s="17">
        <f t="shared" si="33"/>
        <v>0.000501900090676901</v>
      </c>
      <c r="W72" s="25">
        <f t="shared" si="34"/>
        <v>1</v>
      </c>
      <c r="X72" s="1">
        <f t="shared" si="35"/>
        <v>0.000501900090676901</v>
      </c>
      <c r="Y72" s="1">
        <f t="shared" si="36"/>
        <v>0.000501900090676901</v>
      </c>
      <c r="Z72" s="25">
        <f t="shared" si="37"/>
        <v>0.0003951461365189981</v>
      </c>
      <c r="AA72" s="25">
        <f t="shared" si="20"/>
        <v>0.000995853105415203</v>
      </c>
      <c r="AB72" s="72">
        <f t="shared" si="21"/>
        <v>0.0007933837987157573</v>
      </c>
      <c r="AC72" s="83">
        <f t="shared" si="38"/>
        <v>134</v>
      </c>
      <c r="AD72" s="70"/>
      <c r="AJ72" s="13"/>
      <c r="AK72" s="13"/>
      <c r="AL72" s="13"/>
      <c r="AM72" s="13"/>
      <c r="AN72" s="13"/>
      <c r="AO72" s="13"/>
      <c r="AP72" s="13"/>
      <c r="AQ72" s="13"/>
    </row>
    <row r="73" spans="1:43" ht="12.75">
      <c r="A73" s="16"/>
      <c r="B73" s="27"/>
      <c r="C73" s="17"/>
      <c r="D73" s="28"/>
      <c r="K73" s="70">
        <v>136</v>
      </c>
      <c r="L73" s="27">
        <f t="shared" si="24"/>
        <v>0.4203278148640242</v>
      </c>
      <c r="M73" s="17">
        <f t="shared" si="25"/>
        <v>0.0004939530147383019</v>
      </c>
      <c r="N73" s="28">
        <f t="shared" si="26"/>
        <v>0.0009912032192928965</v>
      </c>
      <c r="O73" s="25">
        <f t="shared" si="27"/>
        <v>0.0987026799811302</v>
      </c>
      <c r="P73" s="25">
        <f t="shared" si="28"/>
        <v>0.8308953252884123</v>
      </c>
      <c r="Q73" s="25">
        <f t="shared" si="29"/>
        <v>0.0004104232508581733</v>
      </c>
      <c r="R73" s="28">
        <f t="shared" si="23"/>
        <v>0.9703097019091032</v>
      </c>
      <c r="S73" s="25">
        <f t="shared" si="30"/>
        <v>0.0004792874024878246</v>
      </c>
      <c r="T73" s="25">
        <f t="shared" si="31"/>
        <v>0.0003982376621967592</v>
      </c>
      <c r="U73" s="28">
        <f t="shared" si="32"/>
        <v>1</v>
      </c>
      <c r="V73" s="17">
        <f t="shared" si="33"/>
        <v>0.0004939530147383019</v>
      </c>
      <c r="W73" s="25">
        <f t="shared" si="34"/>
        <v>1</v>
      </c>
      <c r="X73" s="1">
        <f t="shared" si="35"/>
        <v>0.0004939530147383019</v>
      </c>
      <c r="Y73" s="1">
        <f t="shared" si="36"/>
        <v>0.0004939530147383019</v>
      </c>
      <c r="Z73" s="25">
        <f t="shared" si="37"/>
        <v>0.0003982376621967592</v>
      </c>
      <c r="AA73" s="25">
        <f t="shared" si="20"/>
        <v>0.0009801712452511403</v>
      </c>
      <c r="AB73" s="72">
        <f t="shared" si="21"/>
        <v>0.0007993592575996349</v>
      </c>
      <c r="AC73" s="83">
        <f t="shared" si="38"/>
        <v>136</v>
      </c>
      <c r="AD73" s="70"/>
      <c r="AJ73" s="13"/>
      <c r="AK73" s="13"/>
      <c r="AL73" s="13"/>
      <c r="AM73" s="13"/>
      <c r="AN73" s="13"/>
      <c r="AO73" s="13"/>
      <c r="AP73" s="13"/>
      <c r="AQ73" s="13"/>
    </row>
    <row r="74" spans="1:43" ht="12.75">
      <c r="A74" s="16"/>
      <c r="B74" s="27"/>
      <c r="C74" s="17"/>
      <c r="D74" s="28"/>
      <c r="K74" s="70">
        <v>138</v>
      </c>
      <c r="L74" s="27">
        <f t="shared" si="24"/>
        <v>0.41934767834157793</v>
      </c>
      <c r="M74" s="17">
        <f t="shared" si="25"/>
        <v>0.0004862182305128383</v>
      </c>
      <c r="N74" s="28">
        <f t="shared" si="26"/>
        <v>0.0009554389887276161</v>
      </c>
      <c r="O74" s="25">
        <f t="shared" si="27"/>
        <v>0.10239734332008109</v>
      </c>
      <c r="P74" s="25">
        <f t="shared" si="28"/>
        <v>0.8333416633130538</v>
      </c>
      <c r="Q74" s="25">
        <f t="shared" si="29"/>
        <v>0.0004051859089486985</v>
      </c>
      <c r="R74" s="28">
        <f t="shared" si="23"/>
        <v>0.9899692623655937</v>
      </c>
      <c r="S74" s="25">
        <f t="shared" si="30"/>
        <v>0.00048134110300949876</v>
      </c>
      <c r="T74" s="25">
        <f t="shared" si="31"/>
        <v>0.00040112159540287565</v>
      </c>
      <c r="U74" s="28">
        <f t="shared" si="32"/>
        <v>1</v>
      </c>
      <c r="V74" s="17">
        <f t="shared" si="33"/>
        <v>0.0004862182305128383</v>
      </c>
      <c r="W74" s="25">
        <f t="shared" si="34"/>
        <v>1</v>
      </c>
      <c r="X74" s="1">
        <f t="shared" si="35"/>
        <v>0.0004862182305128383</v>
      </c>
      <c r="Y74" s="1">
        <f t="shared" si="36"/>
        <v>0.0004862182305128383</v>
      </c>
      <c r="Z74" s="25">
        <f t="shared" si="37"/>
        <v>0.00040112159540287565</v>
      </c>
      <c r="AA74" s="25">
        <f t="shared" si="20"/>
        <v>0.0004996378865069733</v>
      </c>
      <c r="AB74" s="72">
        <f t="shared" si="21"/>
        <v>0.00041458403569529797</v>
      </c>
      <c r="AC74" s="83">
        <f t="shared" si="38"/>
        <v>138</v>
      </c>
      <c r="AD74" s="70"/>
      <c r="AJ74" s="13"/>
      <c r="AK74" s="13"/>
      <c r="AL74" s="13"/>
      <c r="AM74" s="13"/>
      <c r="AN74" s="13"/>
      <c r="AO74" s="13"/>
      <c r="AP74" s="13"/>
      <c r="AQ74" s="13"/>
    </row>
    <row r="75" spans="1:43" ht="12.75">
      <c r="A75" s="16"/>
      <c r="B75" s="27"/>
      <c r="C75" s="17"/>
      <c r="D75" s="28"/>
      <c r="K75" s="67">
        <v>139.0317482670616</v>
      </c>
      <c r="L75" s="19">
        <f t="shared" si="24"/>
        <v>0.41884804508946016</v>
      </c>
      <c r="M75" s="13">
        <f t="shared" si="25"/>
        <v>0.0004823084972905085</v>
      </c>
      <c r="N75" s="26">
        <f t="shared" si="26"/>
        <v>0.0009376692317344018</v>
      </c>
      <c r="O75" s="26">
        <f t="shared" si="27"/>
        <v>0.1043378739954696</v>
      </c>
      <c r="P75" s="26">
        <f t="shared" si="28"/>
        <v>0.8345941930720243</v>
      </c>
      <c r="Q75" s="26">
        <f t="shared" si="29"/>
        <v>0.00040253187110795256</v>
      </c>
      <c r="R75" s="26">
        <f t="shared" si="23"/>
        <v>1</v>
      </c>
      <c r="S75" s="26">
        <f t="shared" si="30"/>
        <v>0.0004823084972905085</v>
      </c>
      <c r="T75" s="26">
        <f t="shared" si="31"/>
        <v>0.00040253187110795256</v>
      </c>
      <c r="U75" s="26">
        <f t="shared" si="32"/>
        <v>1</v>
      </c>
      <c r="V75" s="13">
        <f t="shared" si="33"/>
        <v>0.0004823084972905085</v>
      </c>
      <c r="W75" s="26">
        <f t="shared" si="34"/>
        <v>1</v>
      </c>
      <c r="X75" s="13">
        <f t="shared" si="35"/>
        <v>0.0004823084972905085</v>
      </c>
      <c r="Y75" s="13">
        <f t="shared" si="36"/>
        <v>0.0004823084972905085</v>
      </c>
      <c r="Z75" s="26">
        <f t="shared" si="37"/>
        <v>0.00040253187110795256</v>
      </c>
      <c r="AA75" s="26">
        <f aca="true" t="shared" si="39" ref="AA75:AA138">(M75+M76)/2*(K76-K75)</f>
        <v>0.00046524324328421125</v>
      </c>
      <c r="AB75" s="26">
        <f aca="true" t="shared" si="40" ref="AB75:AB138">(Z75+Z76)/2*(K76-K75)</f>
        <v>0.00038856037407267673</v>
      </c>
      <c r="AC75" s="67">
        <f t="shared" si="38"/>
        <v>139.0317482670616</v>
      </c>
      <c r="AD75" s="67"/>
      <c r="AJ75" s="13"/>
      <c r="AK75" s="13"/>
      <c r="AL75" s="13"/>
      <c r="AM75" s="13"/>
      <c r="AN75" s="13"/>
      <c r="AO75" s="13"/>
      <c r="AP75" s="13"/>
      <c r="AQ75" s="13"/>
    </row>
    <row r="76" spans="1:43" ht="12.75">
      <c r="A76" s="16"/>
      <c r="B76" s="27"/>
      <c r="C76" s="17"/>
      <c r="D76" s="28"/>
      <c r="K76" s="70">
        <v>140</v>
      </c>
      <c r="L76" s="27">
        <f t="shared" si="24"/>
        <v>0.4183828056063576</v>
      </c>
      <c r="M76" s="17">
        <f t="shared" si="25"/>
        <v>0.00047868796149674506</v>
      </c>
      <c r="N76" s="28">
        <f t="shared" si="26"/>
        <v>0.0009213970152372588</v>
      </c>
      <c r="O76" s="25">
        <f t="shared" si="27"/>
        <v>0.10618051994116838</v>
      </c>
      <c r="P76" s="25">
        <f t="shared" si="28"/>
        <v>0.8357638605924617</v>
      </c>
      <c r="Q76" s="25">
        <f t="shared" si="29"/>
        <v>0.0004000700987196553</v>
      </c>
      <c r="R76" s="28">
        <f t="shared" si="23"/>
        <v>1</v>
      </c>
      <c r="S76" s="25">
        <f t="shared" si="30"/>
        <v>0.00047868796149674506</v>
      </c>
      <c r="T76" s="25">
        <f t="shared" si="31"/>
        <v>0.0004000700987196553</v>
      </c>
      <c r="U76" s="28">
        <f t="shared" si="32"/>
        <v>1</v>
      </c>
      <c r="V76" s="17">
        <f t="shared" si="33"/>
        <v>0.00047868796149674506</v>
      </c>
      <c r="W76" s="25">
        <f t="shared" si="34"/>
        <v>1</v>
      </c>
      <c r="X76" s="1">
        <f t="shared" si="35"/>
        <v>0.00047868796149674506</v>
      </c>
      <c r="Y76" s="1">
        <f t="shared" si="36"/>
        <v>0.00047868796149674506</v>
      </c>
      <c r="Z76" s="25">
        <f t="shared" si="37"/>
        <v>0.0004000700987196553</v>
      </c>
      <c r="AA76" s="25">
        <f t="shared" si="39"/>
        <v>0.0009500427464171509</v>
      </c>
      <c r="AB76" s="72">
        <f t="shared" si="40"/>
        <v>0.0007951419776102397</v>
      </c>
      <c r="AC76" s="83">
        <f t="shared" si="38"/>
        <v>140</v>
      </c>
      <c r="AD76" s="70"/>
      <c r="AJ76" s="13"/>
      <c r="AK76" s="13"/>
      <c r="AL76" s="13"/>
      <c r="AM76" s="13"/>
      <c r="AN76" s="13"/>
      <c r="AO76" s="13"/>
      <c r="AP76" s="13"/>
      <c r="AQ76" s="13"/>
    </row>
    <row r="77" spans="1:43" ht="12.75">
      <c r="A77" s="16"/>
      <c r="B77" s="27"/>
      <c r="C77" s="17"/>
      <c r="D77" s="28"/>
      <c r="K77" s="70">
        <v>142</v>
      </c>
      <c r="L77" s="27">
        <f t="shared" si="24"/>
        <v>0.4174327951080723</v>
      </c>
      <c r="M77" s="17">
        <f t="shared" si="25"/>
        <v>0.00047135478492040585</v>
      </c>
      <c r="N77" s="28">
        <f t="shared" si="26"/>
        <v>0.0008889742426768846</v>
      </c>
      <c r="O77" s="25">
        <f t="shared" si="27"/>
        <v>0.11005314828417662</v>
      </c>
      <c r="P77" s="25">
        <f t="shared" si="28"/>
        <v>0.8381624447862499</v>
      </c>
      <c r="Q77" s="25">
        <f t="shared" si="29"/>
        <v>0.0003950718788905844</v>
      </c>
      <c r="R77" s="28">
        <f t="shared" si="23"/>
        <v>1</v>
      </c>
      <c r="S77" s="25">
        <f t="shared" si="30"/>
        <v>0.00047135478492040585</v>
      </c>
      <c r="T77" s="25">
        <f t="shared" si="31"/>
        <v>0.0003950718788905844</v>
      </c>
      <c r="U77" s="28">
        <f t="shared" si="32"/>
        <v>1</v>
      </c>
      <c r="V77" s="17">
        <f t="shared" si="33"/>
        <v>0.00047135478492040585</v>
      </c>
      <c r="W77" s="25">
        <f t="shared" si="34"/>
        <v>1</v>
      </c>
      <c r="X77" s="1">
        <f t="shared" si="35"/>
        <v>0.00047135478492040585</v>
      </c>
      <c r="Y77" s="1">
        <f t="shared" si="36"/>
        <v>0.00047135478492040585</v>
      </c>
      <c r="Z77" s="25">
        <f t="shared" si="37"/>
        <v>0.0003950718788905844</v>
      </c>
      <c r="AA77" s="25">
        <f t="shared" si="39"/>
        <v>0.0009355663979177751</v>
      </c>
      <c r="AB77" s="72">
        <f t="shared" si="40"/>
        <v>0.0007852593452877567</v>
      </c>
      <c r="AC77" s="83">
        <f t="shared" si="38"/>
        <v>142</v>
      </c>
      <c r="AD77" s="70"/>
      <c r="AJ77" s="13"/>
      <c r="AK77" s="13"/>
      <c r="AL77" s="13"/>
      <c r="AM77" s="13"/>
      <c r="AN77" s="13"/>
      <c r="AO77" s="13"/>
      <c r="AP77" s="13"/>
      <c r="AQ77" s="13"/>
    </row>
    <row r="78" spans="1:43" ht="12.75">
      <c r="A78" s="16"/>
      <c r="B78" s="27"/>
      <c r="C78" s="17"/>
      <c r="D78" s="28"/>
      <c r="K78" s="70">
        <v>144</v>
      </c>
      <c r="L78" s="27">
        <f t="shared" si="24"/>
        <v>0.41649725980395613</v>
      </c>
      <c r="M78" s="17">
        <f t="shared" si="25"/>
        <v>0.00046421161299736925</v>
      </c>
      <c r="N78" s="28">
        <f t="shared" si="26"/>
        <v>0.0008580749489298896</v>
      </c>
      <c r="O78" s="25">
        <f t="shared" si="27"/>
        <v>0.11401616405669769</v>
      </c>
      <c r="P78" s="25">
        <f t="shared" si="28"/>
        <v>0.8405379259639149</v>
      </c>
      <c r="Q78" s="25">
        <f t="shared" si="29"/>
        <v>0.00039018746639717225</v>
      </c>
      <c r="R78" s="28">
        <f t="shared" si="23"/>
        <v>1</v>
      </c>
      <c r="S78" s="25">
        <f t="shared" si="30"/>
        <v>0.00046421161299736925</v>
      </c>
      <c r="T78" s="25">
        <f t="shared" si="31"/>
        <v>0.00039018746639717225</v>
      </c>
      <c r="U78" s="28">
        <f t="shared" si="32"/>
        <v>1</v>
      </c>
      <c r="V78" s="17">
        <f t="shared" si="33"/>
        <v>0.00046421161299736925</v>
      </c>
      <c r="W78" s="25">
        <f t="shared" si="34"/>
        <v>1</v>
      </c>
      <c r="X78" s="1">
        <f t="shared" si="35"/>
        <v>0.00046421161299736925</v>
      </c>
      <c r="Y78" s="1">
        <f t="shared" si="36"/>
        <v>0.00046421161299736925</v>
      </c>
      <c r="Z78" s="25">
        <f t="shared" si="37"/>
        <v>0.00039018746639717225</v>
      </c>
      <c r="AA78" s="25">
        <f t="shared" si="39"/>
        <v>0.0009214632882696813</v>
      </c>
      <c r="AB78" s="72">
        <f t="shared" si="40"/>
        <v>0.0007756006955739721</v>
      </c>
      <c r="AC78" s="83">
        <f t="shared" si="38"/>
        <v>144</v>
      </c>
      <c r="AD78" s="70"/>
      <c r="AJ78" s="13"/>
      <c r="AK78" s="13"/>
      <c r="AL78" s="13"/>
      <c r="AM78" s="13"/>
      <c r="AN78" s="13"/>
      <c r="AO78" s="13"/>
      <c r="AP78" s="13"/>
      <c r="AQ78" s="13"/>
    </row>
    <row r="79" spans="1:43" ht="12.75">
      <c r="A79" s="16"/>
      <c r="B79" s="27"/>
      <c r="C79" s="17"/>
      <c r="D79" s="28"/>
      <c r="K79" s="70">
        <v>146</v>
      </c>
      <c r="L79" s="27">
        <f t="shared" si="24"/>
        <v>0.4155758265066307</v>
      </c>
      <c r="M79" s="17">
        <f t="shared" si="25"/>
        <v>0.000457251675272312</v>
      </c>
      <c r="N79" s="28">
        <f t="shared" si="26"/>
        <v>0.0008286101432837366</v>
      </c>
      <c r="O79" s="25">
        <f t="shared" si="27"/>
        <v>0.11807050027461694</v>
      </c>
      <c r="P79" s="25">
        <f t="shared" si="28"/>
        <v>0.8428907973869545</v>
      </c>
      <c r="Q79" s="25">
        <f t="shared" si="29"/>
        <v>0.00038541322917679986</v>
      </c>
      <c r="R79" s="28">
        <f t="shared" si="23"/>
        <v>1</v>
      </c>
      <c r="S79" s="25">
        <f t="shared" si="30"/>
        <v>0.000457251675272312</v>
      </c>
      <c r="T79" s="25">
        <f t="shared" si="31"/>
        <v>0.00038541322917679986</v>
      </c>
      <c r="U79" s="28">
        <f t="shared" si="32"/>
        <v>1</v>
      </c>
      <c r="V79" s="17">
        <f t="shared" si="33"/>
        <v>0.000457251675272312</v>
      </c>
      <c r="W79" s="25">
        <f t="shared" si="34"/>
        <v>1</v>
      </c>
      <c r="X79" s="1">
        <f t="shared" si="35"/>
        <v>0.000457251675272312</v>
      </c>
      <c r="Y79" s="1">
        <f t="shared" si="36"/>
        <v>0.000457251675272312</v>
      </c>
      <c r="Z79" s="25">
        <f t="shared" si="37"/>
        <v>0.00038541322917679986</v>
      </c>
      <c r="AA79" s="25">
        <f t="shared" si="39"/>
        <v>0.0009077201772732775</v>
      </c>
      <c r="AB79" s="72">
        <f t="shared" si="40"/>
        <v>0.0007661589084692542</v>
      </c>
      <c r="AC79" s="83">
        <f t="shared" si="38"/>
        <v>146</v>
      </c>
      <c r="AD79" s="70"/>
      <c r="AJ79" s="13"/>
      <c r="AK79" s="13"/>
      <c r="AL79" s="13"/>
      <c r="AM79" s="13"/>
      <c r="AN79" s="13"/>
      <c r="AO79" s="13"/>
      <c r="AP79" s="13"/>
      <c r="AQ79" s="13"/>
    </row>
    <row r="80" spans="1:43" ht="12.75">
      <c r="A80" s="16"/>
      <c r="B80" s="27"/>
      <c r="C80" s="17"/>
      <c r="D80" s="28"/>
      <c r="K80" s="70">
        <v>148</v>
      </c>
      <c r="L80" s="27">
        <f t="shared" si="24"/>
        <v>0.41466813526623003</v>
      </c>
      <c r="M80" s="17">
        <f t="shared" si="25"/>
        <v>0.0004504685020009655</v>
      </c>
      <c r="N80" s="28">
        <f t="shared" si="26"/>
        <v>0.0008004970197720164</v>
      </c>
      <c r="O80" s="25">
        <f t="shared" si="27"/>
        <v>0.12221708730158205</v>
      </c>
      <c r="P80" s="25">
        <f t="shared" si="28"/>
        <v>0.8452215362476959</v>
      </c>
      <c r="Q80" s="25">
        <f t="shared" si="29"/>
        <v>0.00038074567929245436</v>
      </c>
      <c r="R80" s="28">
        <f t="shared" si="23"/>
        <v>1</v>
      </c>
      <c r="S80" s="25">
        <f t="shared" si="30"/>
        <v>0.0004504685020009655</v>
      </c>
      <c r="T80" s="25">
        <f t="shared" si="31"/>
        <v>0.00038074567929245436</v>
      </c>
      <c r="U80" s="28">
        <f t="shared" si="32"/>
        <v>1</v>
      </c>
      <c r="V80" s="17">
        <f t="shared" si="33"/>
        <v>0.0004504685020009655</v>
      </c>
      <c r="W80" s="25">
        <f t="shared" si="34"/>
        <v>1</v>
      </c>
      <c r="X80" s="1">
        <f t="shared" si="35"/>
        <v>0.0004504685020009655</v>
      </c>
      <c r="Y80" s="1">
        <f t="shared" si="36"/>
        <v>0.0004504685020009655</v>
      </c>
      <c r="Z80" s="25">
        <f t="shared" si="37"/>
        <v>0.00038074567929245436</v>
      </c>
      <c r="AA80" s="25">
        <f t="shared" si="39"/>
        <v>0.0008943244104997652</v>
      </c>
      <c r="AB80" s="72">
        <f t="shared" si="40"/>
        <v>0.000756927145674604</v>
      </c>
      <c r="AC80" s="83">
        <f t="shared" si="38"/>
        <v>148</v>
      </c>
      <c r="AD80" s="70"/>
      <c r="AJ80" s="13"/>
      <c r="AK80" s="13"/>
      <c r="AL80" s="13"/>
      <c r="AM80" s="13"/>
      <c r="AN80" s="13"/>
      <c r="AO80" s="13"/>
      <c r="AP80" s="13"/>
      <c r="AQ80" s="13"/>
    </row>
    <row r="81" spans="1:43" ht="12.75">
      <c r="A81" s="16"/>
      <c r="B81" s="27"/>
      <c r="C81" s="17"/>
      <c r="D81" s="28"/>
      <c r="K81" s="70">
        <v>150</v>
      </c>
      <c r="L81" s="27">
        <f t="shared" si="24"/>
        <v>0.4137738387847856</v>
      </c>
      <c r="M81" s="17">
        <f t="shared" si="25"/>
        <v>0.00044385590849879973</v>
      </c>
      <c r="N81" s="28">
        <f t="shared" si="26"/>
        <v>0.0007736584607020669</v>
      </c>
      <c r="O81" s="25">
        <f t="shared" si="27"/>
        <v>0.12645685288745065</v>
      </c>
      <c r="P81" s="25">
        <f t="shared" si="28"/>
        <v>0.8475306043676714</v>
      </c>
      <c r="Q81" s="25">
        <f t="shared" si="29"/>
        <v>0.0003761814663821496</v>
      </c>
      <c r="R81" s="28">
        <f t="shared" si="23"/>
        <v>1</v>
      </c>
      <c r="S81" s="25">
        <f t="shared" si="30"/>
        <v>0.00044385590849879973</v>
      </c>
      <c r="T81" s="25">
        <f t="shared" si="31"/>
        <v>0.0003761814663821496</v>
      </c>
      <c r="U81" s="28">
        <f t="shared" si="32"/>
        <v>1</v>
      </c>
      <c r="V81" s="17">
        <f t="shared" si="33"/>
        <v>0.00044385590849879973</v>
      </c>
      <c r="W81" s="25">
        <f t="shared" si="34"/>
        <v>1</v>
      </c>
      <c r="X81" s="1">
        <f t="shared" si="35"/>
        <v>0.00044385590849879973</v>
      </c>
      <c r="Y81" s="1">
        <f t="shared" si="36"/>
        <v>0.00044385590849879973</v>
      </c>
      <c r="Z81" s="25">
        <f t="shared" si="37"/>
        <v>0.0003761814663821496</v>
      </c>
      <c r="AA81" s="25">
        <f t="shared" si="39"/>
        <v>0.0008812638888977249</v>
      </c>
      <c r="AB81" s="72">
        <f t="shared" si="40"/>
        <v>0.0007478988378029651</v>
      </c>
      <c r="AC81" s="83">
        <f t="shared" si="38"/>
        <v>150</v>
      </c>
      <c r="AD81" s="70"/>
      <c r="AJ81" s="13"/>
      <c r="AK81" s="13"/>
      <c r="AL81" s="13"/>
      <c r="AM81" s="13"/>
      <c r="AN81" s="13"/>
      <c r="AO81" s="13"/>
      <c r="AP81" s="13"/>
      <c r="AQ81" s="13"/>
    </row>
    <row r="82" spans="11:43" ht="12.75">
      <c r="K82" s="70">
        <v>152</v>
      </c>
      <c r="L82" s="27">
        <f t="shared" si="24"/>
        <v>0.41289260186099624</v>
      </c>
      <c r="M82" s="17">
        <f t="shared" si="25"/>
        <v>0.00043740798039892514</v>
      </c>
      <c r="N82" s="28">
        <f t="shared" si="26"/>
        <v>0.0007480225852427264</v>
      </c>
      <c r="O82" s="25">
        <f t="shared" si="27"/>
        <v>0.13079072220578264</v>
      </c>
      <c r="P82" s="25">
        <f t="shared" si="28"/>
        <v>0.8498184488582068</v>
      </c>
      <c r="Q82" s="25">
        <f t="shared" si="29"/>
        <v>0.00037171737142081547</v>
      </c>
      <c r="R82" s="28">
        <f t="shared" si="23"/>
        <v>1</v>
      </c>
      <c r="S82" s="25">
        <f t="shared" si="30"/>
        <v>0.00043740798039892514</v>
      </c>
      <c r="T82" s="25">
        <f t="shared" si="31"/>
        <v>0.00037171737142081547</v>
      </c>
      <c r="U82" s="28">
        <f t="shared" si="32"/>
        <v>1</v>
      </c>
      <c r="V82" s="17">
        <f t="shared" si="33"/>
        <v>0.00043740798039892514</v>
      </c>
      <c r="W82" s="25">
        <f t="shared" si="34"/>
        <v>1</v>
      </c>
      <c r="X82" s="1">
        <f t="shared" si="35"/>
        <v>0.00043740798039892514</v>
      </c>
      <c r="Y82" s="1">
        <f t="shared" si="36"/>
        <v>0.00043740798039892514</v>
      </c>
      <c r="Z82" s="25">
        <f t="shared" si="37"/>
        <v>0.00037171737142081547</v>
      </c>
      <c r="AA82" s="25">
        <f t="shared" si="39"/>
        <v>0.0008685270401621228</v>
      </c>
      <c r="AB82" s="72">
        <f t="shared" si="40"/>
        <v>0.0007390676722023724</v>
      </c>
      <c r="AC82" s="83">
        <f t="shared" si="38"/>
        <v>152</v>
      </c>
      <c r="AD82" s="70"/>
      <c r="AJ82" s="13"/>
      <c r="AK82" s="13"/>
      <c r="AL82" s="13"/>
      <c r="AM82" s="13"/>
      <c r="AN82" s="13"/>
      <c r="AO82" s="13"/>
      <c r="AP82" s="13"/>
      <c r="AQ82" s="13"/>
    </row>
    <row r="83" spans="11:43" ht="12.75">
      <c r="K83" s="70">
        <v>154</v>
      </c>
      <c r="L83" s="27">
        <f t="shared" si="24"/>
        <v>0.41202410086361935</v>
      </c>
      <c r="M83" s="17">
        <f t="shared" si="25"/>
        <v>0.0004311190597631977</v>
      </c>
      <c r="N83" s="28">
        <f t="shared" si="26"/>
        <v>0.0007235223385222183</v>
      </c>
      <c r="O83" s="25">
        <f t="shared" si="27"/>
        <v>0.13521961789038592</v>
      </c>
      <c r="P83" s="25">
        <f t="shared" si="28"/>
        <v>0.8520855027456515</v>
      </c>
      <c r="Q83" s="25">
        <f t="shared" si="29"/>
        <v>0.0003673503007815569</v>
      </c>
      <c r="R83" s="28">
        <f t="shared" si="23"/>
        <v>1</v>
      </c>
      <c r="S83" s="25">
        <f t="shared" si="30"/>
        <v>0.0004311190597631977</v>
      </c>
      <c r="T83" s="25">
        <f t="shared" si="31"/>
        <v>0.0003673503007815569</v>
      </c>
      <c r="U83" s="28">
        <f t="shared" si="32"/>
        <v>1</v>
      </c>
      <c r="V83" s="17">
        <f t="shared" si="33"/>
        <v>0.0004311190597631977</v>
      </c>
      <c r="W83" s="25">
        <f t="shared" si="34"/>
        <v>1</v>
      </c>
      <c r="X83" s="1">
        <f t="shared" si="35"/>
        <v>0.0004311190597631977</v>
      </c>
      <c r="Y83" s="1">
        <f t="shared" si="36"/>
        <v>0.0004311190597631977</v>
      </c>
      <c r="Z83" s="25">
        <f t="shared" si="37"/>
        <v>0.0003673503007815569</v>
      </c>
      <c r="AA83" s="25">
        <f t="shared" si="39"/>
        <v>0.000856102791757089</v>
      </c>
      <c r="AB83" s="72">
        <f t="shared" si="40"/>
        <v>0.0007304275813648386</v>
      </c>
      <c r="AC83" s="83">
        <f t="shared" si="38"/>
        <v>154</v>
      </c>
      <c r="AD83" s="70"/>
      <c r="AJ83" s="13"/>
      <c r="AK83" s="13"/>
      <c r="AL83" s="13"/>
      <c r="AM83" s="13"/>
      <c r="AN83" s="13"/>
      <c r="AO83" s="13"/>
      <c r="AP83" s="13"/>
      <c r="AQ83" s="13"/>
    </row>
    <row r="84" spans="11:43" ht="12.75">
      <c r="K84" s="70">
        <v>156</v>
      </c>
      <c r="L84" s="27">
        <f t="shared" si="24"/>
        <v>0.41116802323183066</v>
      </c>
      <c r="M84" s="17">
        <f t="shared" si="25"/>
        <v>0.0004249837319938913</v>
      </c>
      <c r="N84" s="28">
        <f t="shared" si="26"/>
        <v>0.0007000951171907206</v>
      </c>
      <c r="O84" s="25">
        <f t="shared" si="27"/>
        <v>0.1397444600709601</v>
      </c>
      <c r="P84" s="25">
        <f t="shared" si="28"/>
        <v>0.8543321855635183</v>
      </c>
      <c r="Q84" s="25">
        <f t="shared" si="29"/>
        <v>0.0003630772805832817</v>
      </c>
      <c r="R84" s="28">
        <f t="shared" si="23"/>
        <v>1</v>
      </c>
      <c r="S84" s="25">
        <f t="shared" si="30"/>
        <v>0.0004249837319938913</v>
      </c>
      <c r="T84" s="25">
        <f t="shared" si="31"/>
        <v>0.0003630772805832817</v>
      </c>
      <c r="U84" s="28">
        <f t="shared" si="32"/>
        <v>1</v>
      </c>
      <c r="V84" s="17">
        <f t="shared" si="33"/>
        <v>0.0004249837319938913</v>
      </c>
      <c r="W84" s="25">
        <f t="shared" si="34"/>
        <v>1</v>
      </c>
      <c r="X84" s="1">
        <f t="shared" si="35"/>
        <v>0.0004249837319938913</v>
      </c>
      <c r="Y84" s="1">
        <f t="shared" si="36"/>
        <v>0.0004249837319938913</v>
      </c>
      <c r="Z84" s="25">
        <f t="shared" si="37"/>
        <v>0.0003630772805832817</v>
      </c>
      <c r="AA84" s="25">
        <f t="shared" si="39"/>
        <v>0.000843980545490412</v>
      </c>
      <c r="AB84" s="72">
        <f t="shared" si="40"/>
        <v>0.0007219727318951658</v>
      </c>
      <c r="AC84" s="83">
        <f t="shared" si="38"/>
        <v>156</v>
      </c>
      <c r="AD84" s="70"/>
      <c r="AJ84" s="13"/>
      <c r="AK84" s="13"/>
      <c r="AL84" s="13"/>
      <c r="AM84" s="13"/>
      <c r="AN84" s="13"/>
      <c r="AO84" s="13"/>
      <c r="AP84" s="13"/>
      <c r="AQ84" s="13"/>
    </row>
    <row r="85" spans="11:43" ht="12.75">
      <c r="K85" s="70">
        <v>158</v>
      </c>
      <c r="L85" s="27">
        <f t="shared" si="24"/>
        <v>0.4103240670010023</v>
      </c>
      <c r="M85" s="17">
        <f t="shared" si="25"/>
        <v>0.0004189968134965206</v>
      </c>
      <c r="N85" s="28">
        <f t="shared" si="26"/>
        <v>0.0006776824278461108</v>
      </c>
      <c r="O85" s="25">
        <f t="shared" si="27"/>
        <v>0.1443661664078874</v>
      </c>
      <c r="P85" s="25">
        <f t="shared" si="28"/>
        <v>0.8565589039136318</v>
      </c>
      <c r="Q85" s="25">
        <f t="shared" si="29"/>
        <v>0.0003588954513118841</v>
      </c>
      <c r="R85" s="28">
        <f t="shared" si="23"/>
        <v>1</v>
      </c>
      <c r="S85" s="25">
        <f t="shared" si="30"/>
        <v>0.0004189968134965206</v>
      </c>
      <c r="T85" s="25">
        <f t="shared" si="31"/>
        <v>0.0003588954513118841</v>
      </c>
      <c r="U85" s="28">
        <f t="shared" si="32"/>
        <v>1</v>
      </c>
      <c r="V85" s="17">
        <f t="shared" si="33"/>
        <v>0.0004189968134965206</v>
      </c>
      <c r="W85" s="25">
        <f t="shared" si="34"/>
        <v>1</v>
      </c>
      <c r="X85" s="1">
        <f t="shared" si="35"/>
        <v>0.0004189968134965206</v>
      </c>
      <c r="Y85" s="1">
        <f t="shared" si="36"/>
        <v>0.0004189968134965206</v>
      </c>
      <c r="Z85" s="25">
        <f t="shared" si="37"/>
        <v>0.0003588954513118841</v>
      </c>
      <c r="AA85" s="25">
        <f t="shared" si="39"/>
        <v>0.0008321501535439669</v>
      </c>
      <c r="AB85" s="72">
        <f t="shared" si="40"/>
        <v>0.0007136975140143001</v>
      </c>
      <c r="AC85" s="83">
        <f t="shared" si="38"/>
        <v>158</v>
      </c>
      <c r="AD85" s="70"/>
      <c r="AJ85" s="13"/>
      <c r="AK85" s="13"/>
      <c r="AL85" s="13"/>
      <c r="AM85" s="13"/>
      <c r="AN85" s="13"/>
      <c r="AO85" s="13"/>
      <c r="AP85" s="13"/>
      <c r="AQ85" s="13"/>
    </row>
    <row r="86" spans="11:43" ht="12.75">
      <c r="K86" s="70">
        <v>160</v>
      </c>
      <c r="L86" s="27">
        <f t="shared" si="24"/>
        <v>0.40949194035244196</v>
      </c>
      <c r="M86" s="17">
        <f t="shared" si="25"/>
        <v>0.0004131533400474463</v>
      </c>
      <c r="N86" s="28">
        <f t="shared" si="26"/>
        <v>0.0006562295751126321</v>
      </c>
      <c r="O86" s="25">
        <f t="shared" si="27"/>
        <v>0.14908565212614955</v>
      </c>
      <c r="P86" s="25">
        <f t="shared" si="28"/>
        <v>0.8587660519982018</v>
      </c>
      <c r="Q86" s="25">
        <f t="shared" si="29"/>
        <v>0.000354802062702416</v>
      </c>
      <c r="R86" s="28">
        <f t="shared" si="23"/>
        <v>1</v>
      </c>
      <c r="S86" s="25">
        <f t="shared" si="30"/>
        <v>0.0004131533400474463</v>
      </c>
      <c r="T86" s="25">
        <f t="shared" si="31"/>
        <v>0.000354802062702416</v>
      </c>
      <c r="U86" s="28">
        <f t="shared" si="32"/>
        <v>1</v>
      </c>
      <c r="V86" s="17">
        <f t="shared" si="33"/>
        <v>0.0004131533400474463</v>
      </c>
      <c r="W86" s="25">
        <f t="shared" si="34"/>
        <v>1</v>
      </c>
      <c r="X86" s="1">
        <f t="shared" si="35"/>
        <v>0.0004131533400474463</v>
      </c>
      <c r="Y86" s="1">
        <f t="shared" si="36"/>
        <v>0.0004131533400474463</v>
      </c>
      <c r="Z86" s="25">
        <f t="shared" si="37"/>
        <v>0.000354802062702416</v>
      </c>
      <c r="AA86" s="25">
        <f t="shared" si="39"/>
        <v>0.0008206018958702525</v>
      </c>
      <c r="AB86" s="72">
        <f t="shared" si="40"/>
        <v>0.0007055965315724544</v>
      </c>
      <c r="AC86" s="83">
        <f t="shared" si="38"/>
        <v>160</v>
      </c>
      <c r="AD86" s="70"/>
      <c r="AJ86" s="13"/>
      <c r="AK86" s="13"/>
      <c r="AL86" s="13"/>
      <c r="AM86" s="13"/>
      <c r="AN86" s="13"/>
      <c r="AO86" s="13"/>
      <c r="AP86" s="13"/>
      <c r="AQ86" s="13"/>
    </row>
    <row r="87" spans="11:43" ht="12.75">
      <c r="K87" s="70">
        <v>162</v>
      </c>
      <c r="L87" s="27">
        <f t="shared" si="24"/>
        <v>0.40867136118572917</v>
      </c>
      <c r="M87" s="17">
        <f t="shared" si="25"/>
        <v>0.00040744855582280616</v>
      </c>
      <c r="N87" s="28">
        <f t="shared" si="26"/>
        <v>0.000635685376506392</v>
      </c>
      <c r="O87" s="25">
        <f t="shared" si="27"/>
        <v>0.15390383004846273</v>
      </c>
      <c r="P87" s="25">
        <f t="shared" si="28"/>
        <v>0.8609540121246477</v>
      </c>
      <c r="Q87" s="25">
        <f t="shared" si="29"/>
        <v>0.0003507944688700385</v>
      </c>
      <c r="R87" s="28">
        <f t="shared" si="23"/>
        <v>1</v>
      </c>
      <c r="S87" s="25">
        <f t="shared" si="30"/>
        <v>0.00040744855582280616</v>
      </c>
      <c r="T87" s="25">
        <f t="shared" si="31"/>
        <v>0.0003507944688700385</v>
      </c>
      <c r="U87" s="28">
        <f t="shared" si="32"/>
        <v>1</v>
      </c>
      <c r="V87" s="17">
        <f t="shared" si="33"/>
        <v>0.00040744855582280616</v>
      </c>
      <c r="W87" s="25">
        <f t="shared" si="34"/>
        <v>1</v>
      </c>
      <c r="X87" s="1">
        <f t="shared" si="35"/>
        <v>0.00040744855582280616</v>
      </c>
      <c r="Y87" s="1">
        <f t="shared" si="36"/>
        <v>0.00040744855582280616</v>
      </c>
      <c r="Z87" s="25">
        <f t="shared" si="37"/>
        <v>0.0003507944688700385</v>
      </c>
      <c r="AA87" s="25">
        <f t="shared" si="39"/>
        <v>0.0008093264588708393</v>
      </c>
      <c r="AB87" s="72">
        <f t="shared" si="40"/>
        <v>0.0006976645925479153</v>
      </c>
      <c r="AC87" s="83">
        <f t="shared" si="38"/>
        <v>162</v>
      </c>
      <c r="AD87" s="70"/>
      <c r="AJ87" s="13"/>
      <c r="AK87" s="13"/>
      <c r="AL87" s="13"/>
      <c r="AM87" s="13"/>
      <c r="AN87" s="13"/>
      <c r="AO87" s="13"/>
      <c r="AP87" s="13"/>
      <c r="AQ87" s="13"/>
    </row>
    <row r="88" spans="11:43" ht="12.75">
      <c r="K88" s="70">
        <v>164</v>
      </c>
      <c r="L88" s="27">
        <f t="shared" si="24"/>
        <v>0.4078620567123667</v>
      </c>
      <c r="M88" s="17">
        <f t="shared" si="25"/>
        <v>0.00040187790304803314</v>
      </c>
      <c r="N88" s="28">
        <f t="shared" si="26"/>
        <v>0.0006160019015266667</v>
      </c>
      <c r="O88" s="25">
        <f t="shared" si="27"/>
        <v>0.15882161062760541</v>
      </c>
      <c r="P88" s="25">
        <f t="shared" si="28"/>
        <v>0.8631231551848182</v>
      </c>
      <c r="Q88" s="25">
        <f t="shared" si="29"/>
        <v>0.00034687012367787685</v>
      </c>
      <c r="R88" s="28">
        <f t="shared" si="23"/>
        <v>1</v>
      </c>
      <c r="S88" s="25">
        <f t="shared" si="30"/>
        <v>0.00040187790304803314</v>
      </c>
      <c r="T88" s="25">
        <f t="shared" si="31"/>
        <v>0.00034687012367787685</v>
      </c>
      <c r="U88" s="28">
        <f t="shared" si="32"/>
        <v>1</v>
      </c>
      <c r="V88" s="17">
        <f t="shared" si="33"/>
        <v>0.00040187790304803314</v>
      </c>
      <c r="W88" s="25">
        <f t="shared" si="34"/>
        <v>1</v>
      </c>
      <c r="X88" s="1">
        <f t="shared" si="35"/>
        <v>0.00040187790304803314</v>
      </c>
      <c r="Y88" s="1">
        <f t="shared" si="36"/>
        <v>0.00040187790304803314</v>
      </c>
      <c r="Z88" s="25">
        <f t="shared" si="37"/>
        <v>0.00034687012367787685</v>
      </c>
      <c r="AA88" s="25">
        <f t="shared" si="39"/>
        <v>0.0007983149152778531</v>
      </c>
      <c r="AB88" s="72">
        <f t="shared" si="40"/>
        <v>0.000689896700008213</v>
      </c>
      <c r="AC88" s="83">
        <f t="shared" si="38"/>
        <v>164</v>
      </c>
      <c r="AD88" s="70"/>
      <c r="AJ88" s="13"/>
      <c r="AK88" s="13"/>
      <c r="AL88" s="13"/>
      <c r="AM88" s="13"/>
      <c r="AN88" s="13"/>
      <c r="AO88" s="13"/>
      <c r="AP88" s="13"/>
      <c r="AQ88" s="13"/>
    </row>
    <row r="89" spans="11:43" ht="12.75">
      <c r="K89" s="70">
        <v>166</v>
      </c>
      <c r="L89" s="27">
        <f t="shared" si="24"/>
        <v>0.40706376306954367</v>
      </c>
      <c r="M89" s="17">
        <f t="shared" si="25"/>
        <v>0.00039643701222981994</v>
      </c>
      <c r="N89" s="28">
        <f t="shared" si="26"/>
        <v>0.0005971342326808211</v>
      </c>
      <c r="O89" s="25">
        <f t="shared" si="27"/>
        <v>0.163839901977998</v>
      </c>
      <c r="P89" s="25">
        <f t="shared" si="28"/>
        <v>0.8652738411101711</v>
      </c>
      <c r="Q89" s="25">
        <f t="shared" si="29"/>
        <v>0.0003430265763303362</v>
      </c>
      <c r="R89" s="28">
        <f t="shared" si="23"/>
        <v>1</v>
      </c>
      <c r="S89" s="25">
        <f t="shared" si="30"/>
        <v>0.00039643701222981994</v>
      </c>
      <c r="T89" s="25">
        <f t="shared" si="31"/>
        <v>0.0003430265763303362</v>
      </c>
      <c r="U89" s="28">
        <f t="shared" si="32"/>
        <v>1</v>
      </c>
      <c r="V89" s="17">
        <f t="shared" si="33"/>
        <v>0.00039643701222981994</v>
      </c>
      <c r="W89" s="25">
        <f t="shared" si="34"/>
        <v>1</v>
      </c>
      <c r="X89" s="1">
        <f t="shared" si="35"/>
        <v>0.00039643701222981994</v>
      </c>
      <c r="Y89" s="1">
        <f t="shared" si="36"/>
        <v>0.00039643701222981994</v>
      </c>
      <c r="Z89" s="25">
        <f t="shared" si="37"/>
        <v>0.0003430265763303362</v>
      </c>
      <c r="AA89" s="25">
        <f t="shared" si="39"/>
        <v>0.0007875587051646197</v>
      </c>
      <c r="AB89" s="72">
        <f t="shared" si="40"/>
        <v>0.0006822880435111655</v>
      </c>
      <c r="AC89" s="83">
        <f t="shared" si="38"/>
        <v>166</v>
      </c>
      <c r="AD89" s="70"/>
      <c r="AJ89" s="13"/>
      <c r="AK89" s="13"/>
      <c r="AL89" s="13"/>
      <c r="AM89" s="13"/>
      <c r="AN89" s="13"/>
      <c r="AO89" s="13"/>
      <c r="AP89" s="13"/>
      <c r="AQ89" s="13"/>
    </row>
    <row r="90" spans="11:43" ht="12.75">
      <c r="K90" s="70">
        <v>168</v>
      </c>
      <c r="L90" s="27">
        <f t="shared" si="24"/>
        <v>0.40627622495288296</v>
      </c>
      <c r="M90" s="17">
        <f t="shared" si="25"/>
        <v>0.00039112169293479973</v>
      </c>
      <c r="N90" s="28">
        <f t="shared" si="26"/>
        <v>0.0005790402463893432</v>
      </c>
      <c r="O90" s="25">
        <f t="shared" si="27"/>
        <v>0.1689596099065444</v>
      </c>
      <c r="P90" s="25">
        <f t="shared" si="28"/>
        <v>0.8674064193043477</v>
      </c>
      <c r="Q90" s="25">
        <f t="shared" si="29"/>
        <v>0.0003392614671808292</v>
      </c>
      <c r="R90" s="28">
        <f t="shared" si="23"/>
        <v>1</v>
      </c>
      <c r="S90" s="25">
        <f t="shared" si="30"/>
        <v>0.00039112169293479973</v>
      </c>
      <c r="T90" s="25">
        <f t="shared" si="31"/>
        <v>0.0003392614671808292</v>
      </c>
      <c r="U90" s="28">
        <f t="shared" si="32"/>
        <v>1</v>
      </c>
      <c r="V90" s="17">
        <f t="shared" si="33"/>
        <v>0.00039112169293479973</v>
      </c>
      <c r="W90" s="25">
        <f t="shared" si="34"/>
        <v>1</v>
      </c>
      <c r="X90" s="1">
        <f t="shared" si="35"/>
        <v>0.00039112169293479973</v>
      </c>
      <c r="Y90" s="1">
        <f t="shared" si="36"/>
        <v>0.00039112169293479973</v>
      </c>
      <c r="Z90" s="25">
        <f t="shared" si="37"/>
        <v>0.0003392614671808292</v>
      </c>
      <c r="AA90" s="25">
        <f t="shared" si="39"/>
        <v>0.0007770496180163052</v>
      </c>
      <c r="AB90" s="72">
        <f t="shared" si="40"/>
        <v>0.0006748339909241432</v>
      </c>
      <c r="AC90" s="83">
        <f t="shared" si="38"/>
        <v>168</v>
      </c>
      <c r="AD90" s="70"/>
      <c r="AJ90" s="13"/>
      <c r="AK90" s="13"/>
      <c r="AL90" s="13"/>
      <c r="AM90" s="13"/>
      <c r="AN90" s="13"/>
      <c r="AO90" s="13"/>
      <c r="AP90" s="13"/>
      <c r="AQ90" s="13"/>
    </row>
    <row r="91" spans="11:43" ht="12.75">
      <c r="K91" s="70">
        <v>170</v>
      </c>
      <c r="L91" s="27">
        <f t="shared" si="24"/>
        <v>0.40549919526711165</v>
      </c>
      <c r="M91" s="17">
        <f t="shared" si="25"/>
        <v>0.0003859279250815054</v>
      </c>
      <c r="N91" s="28">
        <f t="shared" si="26"/>
        <v>0.0005616804119289077</v>
      </c>
      <c r="O91" s="25">
        <f t="shared" si="27"/>
        <v>0.17418163794274485</v>
      </c>
      <c r="P91" s="25">
        <f t="shared" si="28"/>
        <v>0.8695212290544752</v>
      </c>
      <c r="Q91" s="25">
        <f t="shared" si="29"/>
        <v>0.000335572523743314</v>
      </c>
      <c r="R91" s="28">
        <f t="shared" si="23"/>
        <v>1</v>
      </c>
      <c r="S91" s="25">
        <f t="shared" si="30"/>
        <v>0.0003859279250815054</v>
      </c>
      <c r="T91" s="25">
        <f t="shared" si="31"/>
        <v>0.000335572523743314</v>
      </c>
      <c r="U91" s="28">
        <f t="shared" si="32"/>
        <v>1</v>
      </c>
      <c r="V91" s="17">
        <f t="shared" si="33"/>
        <v>0.0003859279250815054</v>
      </c>
      <c r="W91" s="25">
        <f t="shared" si="34"/>
        <v>1</v>
      </c>
      <c r="X91" s="1">
        <f t="shared" si="35"/>
        <v>0.0003859279250815054</v>
      </c>
      <c r="Y91" s="1">
        <f t="shared" si="36"/>
        <v>0.0003859279250815054</v>
      </c>
      <c r="Z91" s="25">
        <f t="shared" si="37"/>
        <v>0.000335572523743314</v>
      </c>
      <c r="AA91" s="25">
        <f t="shared" si="39"/>
        <v>0.0007667797757958147</v>
      </c>
      <c r="AB91" s="72">
        <f t="shared" si="40"/>
        <v>0.0006675300806408028</v>
      </c>
      <c r="AC91" s="83">
        <f t="shared" si="38"/>
        <v>170</v>
      </c>
      <c r="AD91" s="70"/>
      <c r="AJ91" s="13"/>
      <c r="AK91" s="13"/>
      <c r="AL91" s="13"/>
      <c r="AM91" s="13"/>
      <c r="AN91" s="13"/>
      <c r="AO91" s="13"/>
      <c r="AP91" s="13"/>
      <c r="AQ91" s="13"/>
    </row>
    <row r="92" spans="11:43" ht="12.75">
      <c r="K92" s="70">
        <v>172</v>
      </c>
      <c r="L92" s="27">
        <f t="shared" si="24"/>
        <v>0.40473243479366183</v>
      </c>
      <c r="M92" s="17">
        <f t="shared" si="25"/>
        <v>0.00038085185071430936</v>
      </c>
      <c r="N92" s="28">
        <f t="shared" si="26"/>
        <v>0.0005450176067588729</v>
      </c>
      <c r="O92" s="25">
        <f t="shared" si="27"/>
        <v>0.17950688736816675</v>
      </c>
      <c r="P92" s="25">
        <f t="shared" si="28"/>
        <v>0.8716185999224726</v>
      </c>
      <c r="Q92" s="25">
        <f t="shared" si="29"/>
        <v>0.00033195755689748886</v>
      </c>
      <c r="R92" s="28">
        <f t="shared" si="23"/>
        <v>1</v>
      </c>
      <c r="S92" s="25">
        <f t="shared" si="30"/>
        <v>0.00038085185071430936</v>
      </c>
      <c r="T92" s="25">
        <f t="shared" si="31"/>
        <v>0.00033195755689748886</v>
      </c>
      <c r="U92" s="28">
        <f t="shared" si="32"/>
        <v>1</v>
      </c>
      <c r="V92" s="17">
        <f t="shared" si="33"/>
        <v>0.00038085185071430936</v>
      </c>
      <c r="W92" s="25">
        <f t="shared" si="34"/>
        <v>1</v>
      </c>
      <c r="X92" s="1">
        <f t="shared" si="35"/>
        <v>0.00038085185071430936</v>
      </c>
      <c r="Y92" s="1">
        <f t="shared" si="36"/>
        <v>0.00038085185071430936</v>
      </c>
      <c r="Z92" s="25">
        <f t="shared" si="37"/>
        <v>0.00033195755689748886</v>
      </c>
      <c r="AA92" s="25">
        <f t="shared" si="39"/>
        <v>0.0007567416169443567</v>
      </c>
      <c r="AB92" s="72">
        <f t="shared" si="40"/>
        <v>0.0006603720141753894</v>
      </c>
      <c r="AC92" s="83">
        <f t="shared" si="38"/>
        <v>172</v>
      </c>
      <c r="AD92" s="70"/>
      <c r="AJ92" s="13"/>
      <c r="AK92" s="13"/>
      <c r="AL92" s="13"/>
      <c r="AM92" s="13"/>
      <c r="AN92" s="13"/>
      <c r="AO92" s="13"/>
      <c r="AP92" s="13"/>
      <c r="AQ92" s="13"/>
    </row>
    <row r="93" spans="11:43" ht="12.75">
      <c r="K93" s="70">
        <v>174</v>
      </c>
      <c r="L93" s="27">
        <f t="shared" si="24"/>
        <v>0.40397571187426484</v>
      </c>
      <c r="M93" s="17">
        <f t="shared" si="25"/>
        <v>0.0003758897662300474</v>
      </c>
      <c r="N93" s="28">
        <f t="shared" si="26"/>
        <v>0.0005290169467440998</v>
      </c>
      <c r="O93" s="25">
        <f t="shared" si="27"/>
        <v>0.18493625724519186</v>
      </c>
      <c r="P93" s="25">
        <f t="shared" si="28"/>
        <v>0.8736988521174804</v>
      </c>
      <c r="Q93" s="25">
        <f t="shared" si="29"/>
        <v>0.0003284144572779005</v>
      </c>
      <c r="R93" s="28">
        <f t="shared" si="23"/>
        <v>1</v>
      </c>
      <c r="S93" s="25">
        <f t="shared" si="30"/>
        <v>0.0003758897662300474</v>
      </c>
      <c r="T93" s="25">
        <f t="shared" si="31"/>
        <v>0.0003284144572779005</v>
      </c>
      <c r="U93" s="28">
        <f t="shared" si="32"/>
        <v>1</v>
      </c>
      <c r="V93" s="17">
        <f t="shared" si="33"/>
        <v>0.0003758897662300474</v>
      </c>
      <c r="W93" s="25">
        <f t="shared" si="34"/>
        <v>1</v>
      </c>
      <c r="X93" s="1">
        <f t="shared" si="35"/>
        <v>0.0003758897662300474</v>
      </c>
      <c r="Y93" s="1">
        <f t="shared" si="36"/>
        <v>0.0003758897662300474</v>
      </c>
      <c r="Z93" s="25">
        <f t="shared" si="37"/>
        <v>0.0003284144572779005</v>
      </c>
      <c r="AA93" s="25">
        <f t="shared" si="39"/>
        <v>0.0007469278812599644</v>
      </c>
      <c r="AB93" s="72">
        <f t="shared" si="40"/>
        <v>0.0006533556491155944</v>
      </c>
      <c r="AC93" s="83">
        <f t="shared" si="38"/>
        <v>174</v>
      </c>
      <c r="AD93" s="70"/>
      <c r="AJ93" s="13"/>
      <c r="AK93" s="13"/>
      <c r="AL93" s="13"/>
      <c r="AM93" s="13"/>
      <c r="AN93" s="13"/>
      <c r="AO93" s="13"/>
      <c r="AP93" s="13"/>
      <c r="AQ93" s="13"/>
    </row>
    <row r="94" spans="11:43" ht="12.75">
      <c r="K94" s="70">
        <v>176</v>
      </c>
      <c r="L94" s="27">
        <f t="shared" si="24"/>
        <v>0.4032288021096635</v>
      </c>
      <c r="M94" s="17">
        <f t="shared" si="25"/>
        <v>0.000371038115029917</v>
      </c>
      <c r="N94" s="28">
        <f t="shared" si="26"/>
        <v>0.0005136456299348732</v>
      </c>
      <c r="O94" s="25">
        <f t="shared" si="27"/>
        <v>0.1904706444451548</v>
      </c>
      <c r="P94" s="25">
        <f t="shared" si="28"/>
        <v>0.8757622968505369</v>
      </c>
      <c r="Q94" s="25">
        <f t="shared" si="29"/>
        <v>0.0003249411918376938</v>
      </c>
      <c r="R94" s="28">
        <f t="shared" si="23"/>
        <v>1</v>
      </c>
      <c r="S94" s="25">
        <f t="shared" si="30"/>
        <v>0.000371038115029917</v>
      </c>
      <c r="T94" s="25">
        <f t="shared" si="31"/>
        <v>0.0003249411918376938</v>
      </c>
      <c r="U94" s="28">
        <f t="shared" si="32"/>
        <v>1</v>
      </c>
      <c r="V94" s="17">
        <f t="shared" si="33"/>
        <v>0.000371038115029917</v>
      </c>
      <c r="W94" s="25">
        <f t="shared" si="34"/>
        <v>1</v>
      </c>
      <c r="X94" s="1">
        <f t="shared" si="35"/>
        <v>0.000371038115029917</v>
      </c>
      <c r="Y94" s="1">
        <f t="shared" si="36"/>
        <v>0.000371038115029917</v>
      </c>
      <c r="Z94" s="25">
        <f t="shared" si="37"/>
        <v>0.0003249411918376938</v>
      </c>
      <c r="AA94" s="25">
        <f t="shared" si="39"/>
        <v>0.0007373315956009169</v>
      </c>
      <c r="AB94" s="72">
        <f t="shared" si="40"/>
        <v>0.0006464769924158353</v>
      </c>
      <c r="AC94" s="83">
        <f t="shared" si="38"/>
        <v>176</v>
      </c>
      <c r="AD94" s="70"/>
      <c r="AJ94" s="13"/>
      <c r="AK94" s="13"/>
      <c r="AL94" s="13"/>
      <c r="AM94" s="13"/>
      <c r="AN94" s="13"/>
      <c r="AO94" s="13"/>
      <c r="AP94" s="13"/>
      <c r="AQ94" s="13"/>
    </row>
    <row r="95" spans="11:43" ht="12.75">
      <c r="K95" s="70">
        <v>178</v>
      </c>
      <c r="L95" s="27">
        <f t="shared" si="24"/>
        <v>0.40249148807261637</v>
      </c>
      <c r="M95" s="17">
        <f t="shared" si="25"/>
        <v>0.00036629348057099994</v>
      </c>
      <c r="N95" s="28">
        <f t="shared" si="26"/>
        <v>0.0004988727926975819</v>
      </c>
      <c r="O95" s="25">
        <f t="shared" si="27"/>
        <v>0.19611094367585666</v>
      </c>
      <c r="P95" s="25">
        <f t="shared" si="28"/>
        <v>0.8778092366724966</v>
      </c>
      <c r="Q95" s="25">
        <f t="shared" si="29"/>
        <v>0.0003215358005781414</v>
      </c>
      <c r="R95" s="28">
        <f t="shared" si="23"/>
        <v>1</v>
      </c>
      <c r="S95" s="25">
        <f t="shared" si="30"/>
        <v>0.00036629348057099994</v>
      </c>
      <c r="T95" s="25">
        <f t="shared" si="31"/>
        <v>0.0003215358005781414</v>
      </c>
      <c r="U95" s="28">
        <f t="shared" si="32"/>
        <v>1</v>
      </c>
      <c r="V95" s="17">
        <f t="shared" si="33"/>
        <v>0.00036629348057099994</v>
      </c>
      <c r="W95" s="25">
        <f t="shared" si="34"/>
        <v>1</v>
      </c>
      <c r="X95" s="1">
        <f t="shared" si="35"/>
        <v>0.00036629348057099994</v>
      </c>
      <c r="Y95" s="1">
        <f t="shared" si="36"/>
        <v>0.00036629348057099994</v>
      </c>
      <c r="Z95" s="25">
        <f t="shared" si="37"/>
        <v>0.0003215358005781414</v>
      </c>
      <c r="AA95" s="25">
        <f t="shared" si="39"/>
        <v>0.0007279460603644002</v>
      </c>
      <c r="AB95" s="72">
        <f t="shared" si="40"/>
        <v>0.0006397321940136499</v>
      </c>
      <c r="AC95" s="83">
        <f t="shared" si="38"/>
        <v>178</v>
      </c>
      <c r="AD95" s="70"/>
      <c r="AJ95" s="13"/>
      <c r="AK95" s="13"/>
      <c r="AL95" s="13"/>
      <c r="AM95" s="13"/>
      <c r="AN95" s="13"/>
      <c r="AO95" s="13"/>
      <c r="AP95" s="13"/>
      <c r="AQ95" s="13"/>
    </row>
    <row r="96" spans="11:43" ht="12.75">
      <c r="K96" s="70">
        <v>180</v>
      </c>
      <c r="L96" s="27">
        <f t="shared" si="24"/>
        <v>0.4017635590344192</v>
      </c>
      <c r="M96" s="17">
        <f t="shared" si="25"/>
        <v>0.0003616525797934002</v>
      </c>
      <c r="N96" s="28">
        <f t="shared" si="26"/>
        <v>0.0004846693771078675</v>
      </c>
      <c r="O96" s="25">
        <f t="shared" si="27"/>
        <v>0.20185804750845412</v>
      </c>
      <c r="P96" s="25">
        <f t="shared" si="28"/>
        <v>0.8798399657961331</v>
      </c>
      <c r="Q96" s="25">
        <f t="shared" si="29"/>
        <v>0.00031819639343550854</v>
      </c>
      <c r="R96" s="28">
        <f t="shared" si="23"/>
        <v>1</v>
      </c>
      <c r="S96" s="25">
        <f t="shared" si="30"/>
        <v>0.0003616525797934002</v>
      </c>
      <c r="T96" s="25">
        <f t="shared" si="31"/>
        <v>0.00031819639343550854</v>
      </c>
      <c r="U96" s="28">
        <f t="shared" si="32"/>
        <v>1</v>
      </c>
      <c r="V96" s="17">
        <f t="shared" si="33"/>
        <v>0.0003616525797934002</v>
      </c>
      <c r="W96" s="25">
        <f t="shared" si="34"/>
        <v>1</v>
      </c>
      <c r="X96" s="1">
        <f t="shared" si="35"/>
        <v>0.0003616525797934002</v>
      </c>
      <c r="Y96" s="1">
        <f t="shared" si="36"/>
        <v>0.0003616525797934002</v>
      </c>
      <c r="Z96" s="25">
        <f t="shared" si="37"/>
        <v>0.00031819639343550854</v>
      </c>
      <c r="AA96" s="25">
        <f t="shared" si="39"/>
        <v>0.0007187648366939333</v>
      </c>
      <c r="AB96" s="72">
        <f t="shared" si="40"/>
        <v>0.0006331175407527372</v>
      </c>
      <c r="AC96" s="83">
        <f t="shared" si="38"/>
        <v>180</v>
      </c>
      <c r="AD96" s="70"/>
      <c r="AJ96" s="13"/>
      <c r="AK96" s="13"/>
      <c r="AL96" s="13"/>
      <c r="AM96" s="13"/>
      <c r="AN96" s="13"/>
      <c r="AO96" s="13"/>
      <c r="AP96" s="13"/>
      <c r="AQ96" s="13"/>
    </row>
    <row r="97" spans="11:43" ht="12.75">
      <c r="K97" s="70">
        <v>182</v>
      </c>
      <c r="L97" s="27">
        <f t="shared" si="24"/>
        <v>0.401044810704216</v>
      </c>
      <c r="M97" s="17">
        <f t="shared" si="25"/>
        <v>0.00035711225690053305</v>
      </c>
      <c r="N97" s="28">
        <f t="shared" si="26"/>
        <v>0.00047100800862338757</v>
      </c>
      <c r="O97" s="25">
        <f t="shared" si="27"/>
        <v>0.20771284640376472</v>
      </c>
      <c r="P97" s="25">
        <f t="shared" si="28"/>
        <v>0.8818547704033133</v>
      </c>
      <c r="Q97" s="25">
        <f t="shared" si="29"/>
        <v>0.0003149211473172286</v>
      </c>
      <c r="R97" s="28">
        <f t="shared" si="23"/>
        <v>1</v>
      </c>
      <c r="S97" s="25">
        <f t="shared" si="30"/>
        <v>0.00035711225690053305</v>
      </c>
      <c r="T97" s="25">
        <f t="shared" si="31"/>
        <v>0.0003149211473172286</v>
      </c>
      <c r="U97" s="28">
        <f t="shared" si="32"/>
        <v>1</v>
      </c>
      <c r="V97" s="17">
        <f t="shared" si="33"/>
        <v>0.00035711225690053305</v>
      </c>
      <c r="W97" s="25">
        <f t="shared" si="34"/>
        <v>1</v>
      </c>
      <c r="X97" s="1">
        <f t="shared" si="35"/>
        <v>0.00035711225690053305</v>
      </c>
      <c r="Y97" s="1">
        <f t="shared" si="36"/>
        <v>0.00035711225690053305</v>
      </c>
      <c r="Z97" s="25">
        <f t="shared" si="37"/>
        <v>0.0003149211473172286</v>
      </c>
      <c r="AA97" s="25">
        <f t="shared" si="39"/>
        <v>0.0007097817343720742</v>
      </c>
      <c r="AB97" s="72">
        <f t="shared" si="40"/>
        <v>0.0006266294505969919</v>
      </c>
      <c r="AC97" s="83">
        <f t="shared" si="38"/>
        <v>182</v>
      </c>
      <c r="AD97" s="70"/>
      <c r="AJ97" s="13"/>
      <c r="AK97" s="13"/>
      <c r="AL97" s="13"/>
      <c r="AM97" s="13"/>
      <c r="AN97" s="13"/>
      <c r="AO97" s="13"/>
      <c r="AP97" s="13"/>
      <c r="AQ97" s="13"/>
    </row>
    <row r="98" spans="11:43" ht="12.75">
      <c r="K98" s="70">
        <v>184</v>
      </c>
      <c r="L98" s="27">
        <f t="shared" si="24"/>
        <v>0.4003350449804136</v>
      </c>
      <c r="M98" s="17">
        <f t="shared" si="25"/>
        <v>0.0003526694774715411</v>
      </c>
      <c r="N98" s="28">
        <f t="shared" si="26"/>
        <v>0.00045786288314771854</v>
      </c>
      <c r="O98" s="25">
        <f t="shared" si="27"/>
        <v>0.21367622873804526</v>
      </c>
      <c r="P98" s="25">
        <f t="shared" si="28"/>
        <v>0.8838539289380856</v>
      </c>
      <c r="Q98" s="25">
        <f t="shared" si="29"/>
        <v>0.00031170830327976323</v>
      </c>
      <c r="R98" s="28">
        <f t="shared" si="23"/>
        <v>1</v>
      </c>
      <c r="S98" s="25">
        <f t="shared" si="30"/>
        <v>0.0003526694774715411</v>
      </c>
      <c r="T98" s="25">
        <f t="shared" si="31"/>
        <v>0.00031170830327976323</v>
      </c>
      <c r="U98" s="28">
        <f t="shared" si="32"/>
        <v>1</v>
      </c>
      <c r="V98" s="17">
        <f t="shared" si="33"/>
        <v>0.0003526694774715411</v>
      </c>
      <c r="W98" s="25">
        <f t="shared" si="34"/>
        <v>1</v>
      </c>
      <c r="X98" s="1">
        <f t="shared" si="35"/>
        <v>0.0003526694774715411</v>
      </c>
      <c r="Y98" s="1">
        <f t="shared" si="36"/>
        <v>0.0003526694774715411</v>
      </c>
      <c r="Z98" s="25">
        <f t="shared" si="37"/>
        <v>0.00031170830327976323</v>
      </c>
      <c r="AA98" s="25">
        <f t="shared" si="39"/>
        <v>0.00070099080035769</v>
      </c>
      <c r="AB98" s="72">
        <f t="shared" si="40"/>
        <v>0.0006202644671206383</v>
      </c>
      <c r="AC98" s="83">
        <f t="shared" si="38"/>
        <v>184</v>
      </c>
      <c r="AD98" s="70"/>
      <c r="AJ98" s="13"/>
      <c r="AK98" s="13"/>
      <c r="AL98" s="13"/>
      <c r="AM98" s="13"/>
      <c r="AN98" s="13"/>
      <c r="AO98" s="13"/>
      <c r="AP98" s="13"/>
      <c r="AQ98" s="13"/>
    </row>
    <row r="99" spans="11:43" ht="12.75">
      <c r="K99" s="70">
        <v>186</v>
      </c>
      <c r="L99" s="27">
        <f t="shared" si="24"/>
        <v>0.39963406971355603</v>
      </c>
      <c r="M99" s="17">
        <f t="shared" si="25"/>
        <v>0.00034832132288614893</v>
      </c>
      <c r="N99" s="28">
        <f t="shared" si="26"/>
        <v>0.00044520966268180235</v>
      </c>
      <c r="O99" s="25">
        <f t="shared" si="27"/>
        <v>0.21974908082814104</v>
      </c>
      <c r="P99" s="25">
        <f t="shared" si="28"/>
        <v>0.8858377123864125</v>
      </c>
      <c r="Q99" s="25">
        <f t="shared" si="29"/>
        <v>0.00030855616384087514</v>
      </c>
      <c r="R99" s="28">
        <f t="shared" si="23"/>
        <v>1</v>
      </c>
      <c r="S99" s="25">
        <f t="shared" si="30"/>
        <v>0.00034832132288614893</v>
      </c>
      <c r="T99" s="25">
        <f t="shared" si="31"/>
        <v>0.00030855616384087514</v>
      </c>
      <c r="U99" s="28">
        <f t="shared" si="32"/>
        <v>1</v>
      </c>
      <c r="V99" s="17">
        <f t="shared" si="33"/>
        <v>0.00034832132288614893</v>
      </c>
      <c r="W99" s="25">
        <f t="shared" si="34"/>
        <v>1</v>
      </c>
      <c r="X99" s="1">
        <f t="shared" si="35"/>
        <v>0.00034832132288614893</v>
      </c>
      <c r="Y99" s="1">
        <f t="shared" si="36"/>
        <v>0.00034832132288614893</v>
      </c>
      <c r="Z99" s="25">
        <f t="shared" si="37"/>
        <v>0.00030855616384087514</v>
      </c>
      <c r="AA99" s="25">
        <f t="shared" si="39"/>
        <v>0.0006923863079296811</v>
      </c>
      <c r="AB99" s="72">
        <f t="shared" si="40"/>
        <v>0.0006140192542603245</v>
      </c>
      <c r="AC99" s="83">
        <f t="shared" si="38"/>
        <v>186</v>
      </c>
      <c r="AD99" s="70"/>
      <c r="AJ99" s="13"/>
      <c r="AK99" s="13"/>
      <c r="AL99" s="13"/>
      <c r="AM99" s="13"/>
      <c r="AN99" s="13"/>
      <c r="AO99" s="13"/>
      <c r="AP99" s="13"/>
      <c r="AQ99" s="13"/>
    </row>
    <row r="100" spans="11:43" ht="12.75">
      <c r="K100" s="70">
        <v>188</v>
      </c>
      <c r="L100" s="27">
        <f t="shared" si="24"/>
        <v>0.39894169848005134</v>
      </c>
      <c r="M100" s="17">
        <f t="shared" si="25"/>
        <v>0.0003440649850435322</v>
      </c>
      <c r="N100" s="28">
        <f t="shared" si="26"/>
        <v>0.00043302537883448735</v>
      </c>
      <c r="O100" s="25">
        <f t="shared" si="27"/>
        <v>0.22593228695615886</v>
      </c>
      <c r="P100" s="25">
        <f t="shared" si="28"/>
        <v>0.8878063845433191</v>
      </c>
      <c r="Q100" s="25">
        <f t="shared" si="29"/>
        <v>0.00030546309041944945</v>
      </c>
      <c r="R100" s="28">
        <f t="shared" si="23"/>
        <v>1</v>
      </c>
      <c r="S100" s="25">
        <f t="shared" si="30"/>
        <v>0.0003440649850435322</v>
      </c>
      <c r="T100" s="25">
        <f t="shared" si="31"/>
        <v>0.00030546309041944945</v>
      </c>
      <c r="U100" s="28">
        <f t="shared" si="32"/>
        <v>1</v>
      </c>
      <c r="V100" s="17">
        <f t="shared" si="33"/>
        <v>0.0003440649850435322</v>
      </c>
      <c r="W100" s="25">
        <f t="shared" si="34"/>
        <v>1</v>
      </c>
      <c r="X100" s="1">
        <f t="shared" si="35"/>
        <v>0.0003440649850435322</v>
      </c>
      <c r="Y100" s="1">
        <f t="shared" si="36"/>
        <v>0.0003440649850435322</v>
      </c>
      <c r="Z100" s="25">
        <f t="shared" si="37"/>
        <v>0.00030546309041944945</v>
      </c>
      <c r="AA100" s="25">
        <f t="shared" si="39"/>
        <v>0.00068396274640148</v>
      </c>
      <c r="AB100" s="72">
        <f t="shared" si="40"/>
        <v>0.000607890591315776</v>
      </c>
      <c r="AC100" s="83">
        <f t="shared" si="38"/>
        <v>188</v>
      </c>
      <c r="AD100" s="70"/>
      <c r="AJ100" s="13"/>
      <c r="AK100" s="13"/>
      <c r="AL100" s="13"/>
      <c r="AM100" s="13"/>
      <c r="AN100" s="13"/>
      <c r="AO100" s="13"/>
      <c r="AP100" s="13"/>
      <c r="AQ100" s="13"/>
    </row>
    <row r="101" spans="11:43" ht="12.75">
      <c r="K101" s="70">
        <v>190</v>
      </c>
      <c r="L101" s="27">
        <f t="shared" si="24"/>
        <v>0.3982577503661826</v>
      </c>
      <c r="M101" s="17">
        <f t="shared" si="25"/>
        <v>0.0003398977613579478</v>
      </c>
      <c r="N101" s="28">
        <f t="shared" si="26"/>
        <v>0.00042128834353217273</v>
      </c>
      <c r="O101" s="25">
        <f t="shared" si="27"/>
        <v>0.23222672939362118</v>
      </c>
      <c r="P101" s="25">
        <f t="shared" si="28"/>
        <v>0.8897602022681134</v>
      </c>
      <c r="Q101" s="25">
        <f t="shared" si="29"/>
        <v>0.00030242750089632656</v>
      </c>
      <c r="R101" s="28">
        <f t="shared" si="23"/>
        <v>1</v>
      </c>
      <c r="S101" s="25">
        <f t="shared" si="30"/>
        <v>0.0003398977613579478</v>
      </c>
      <c r="T101" s="25">
        <f t="shared" si="31"/>
        <v>0.00030242750089632656</v>
      </c>
      <c r="U101" s="28">
        <f t="shared" si="32"/>
        <v>1</v>
      </c>
      <c r="V101" s="17">
        <f t="shared" si="33"/>
        <v>0.0003398977613579478</v>
      </c>
      <c r="W101" s="25">
        <f t="shared" si="34"/>
        <v>1</v>
      </c>
      <c r="X101" s="1">
        <f t="shared" si="35"/>
        <v>0.0003398977613579478</v>
      </c>
      <c r="Y101" s="1">
        <f t="shared" si="36"/>
        <v>0.0003398977613579478</v>
      </c>
      <c r="Z101" s="25">
        <f t="shared" si="37"/>
        <v>0.00030242750089632656</v>
      </c>
      <c r="AA101" s="25">
        <f t="shared" si="39"/>
        <v>0.0006757148113729072</v>
      </c>
      <c r="AB101" s="72">
        <f t="shared" si="40"/>
        <v>0.0006018753681862695</v>
      </c>
      <c r="AC101" s="83">
        <f t="shared" si="38"/>
        <v>190</v>
      </c>
      <c r="AD101" s="70"/>
      <c r="AJ101" s="13"/>
      <c r="AK101" s="13"/>
      <c r="AL101" s="13"/>
      <c r="AM101" s="13"/>
      <c r="AN101" s="13"/>
      <c r="AO101" s="13"/>
      <c r="AP101" s="13"/>
      <c r="AQ101" s="13"/>
    </row>
    <row r="102" spans="11:43" ht="12.75">
      <c r="K102" s="70">
        <v>192</v>
      </c>
      <c r="L102" s="27">
        <f t="shared" si="24"/>
        <v>0.3975820497618633</v>
      </c>
      <c r="M102" s="17">
        <f t="shared" si="25"/>
        <v>0.0003358170500149595</v>
      </c>
      <c r="N102" s="28">
        <f t="shared" si="26"/>
        <v>0.00040997806632852196</v>
      </c>
      <c r="O102" s="25">
        <f t="shared" si="27"/>
        <v>0.23863328842508497</v>
      </c>
      <c r="P102" s="25">
        <f t="shared" si="28"/>
        <v>0.8916994157283069</v>
      </c>
      <c r="Q102" s="25">
        <f t="shared" si="29"/>
        <v>0.000299447867289943</v>
      </c>
      <c r="R102" s="28">
        <f t="shared" si="23"/>
        <v>1</v>
      </c>
      <c r="S102" s="25">
        <f t="shared" si="30"/>
        <v>0.0003358170500149595</v>
      </c>
      <c r="T102" s="25">
        <f t="shared" si="31"/>
        <v>0.000299447867289943</v>
      </c>
      <c r="U102" s="28">
        <f t="shared" si="32"/>
        <v>1</v>
      </c>
      <c r="V102" s="17">
        <f t="shared" si="33"/>
        <v>0.0003358170500149595</v>
      </c>
      <c r="W102" s="25">
        <f t="shared" si="34"/>
        <v>1</v>
      </c>
      <c r="X102" s="1">
        <f t="shared" si="35"/>
        <v>0.0003358170500149595</v>
      </c>
      <c r="Y102" s="1">
        <f t="shared" si="36"/>
        <v>0.0003358170500149595</v>
      </c>
      <c r="Z102" s="25">
        <f t="shared" si="37"/>
        <v>0.000299447867289943</v>
      </c>
      <c r="AA102" s="25">
        <f t="shared" si="39"/>
        <v>0.0006676373954880876</v>
      </c>
      <c r="AB102" s="72">
        <f t="shared" si="40"/>
        <v>0.0005959705808308669</v>
      </c>
      <c r="AC102" s="83">
        <f t="shared" si="38"/>
        <v>192</v>
      </c>
      <c r="AD102" s="70"/>
      <c r="AJ102" s="13"/>
      <c r="AK102" s="13"/>
      <c r="AL102" s="13"/>
      <c r="AM102" s="13"/>
      <c r="AN102" s="13"/>
      <c r="AO102" s="13"/>
      <c r="AP102" s="13"/>
      <c r="AQ102" s="13"/>
    </row>
    <row r="103" spans="11:43" ht="12.75">
      <c r="K103" s="70">
        <v>194</v>
      </c>
      <c r="L103" s="27">
        <f t="shared" si="24"/>
        <v>0.3969144261636327</v>
      </c>
      <c r="M103" s="17">
        <f t="shared" si="25"/>
        <v>0.00033182034547312806</v>
      </c>
      <c r="N103" s="28">
        <f t="shared" si="26"/>
        <v>0.00039907517776993027</v>
      </c>
      <c r="O103" s="25">
        <f t="shared" si="27"/>
        <v>0.24515284237130638</v>
      </c>
      <c r="P103" s="25">
        <f t="shared" si="28"/>
        <v>0.8936242686328508</v>
      </c>
      <c r="Q103" s="25">
        <f t="shared" si="29"/>
        <v>0.00029652271354092396</v>
      </c>
      <c r="R103" s="28">
        <f t="shared" si="23"/>
        <v>1</v>
      </c>
      <c r="S103" s="25">
        <f t="shared" si="30"/>
        <v>0.00033182034547312806</v>
      </c>
      <c r="T103" s="25">
        <f t="shared" si="31"/>
        <v>0.00029652271354092396</v>
      </c>
      <c r="U103" s="28">
        <f t="shared" si="32"/>
        <v>1</v>
      </c>
      <c r="V103" s="17">
        <f t="shared" si="33"/>
        <v>0.00033182034547312806</v>
      </c>
      <c r="W103" s="25">
        <f t="shared" si="34"/>
        <v>1</v>
      </c>
      <c r="X103" s="1">
        <f t="shared" si="35"/>
        <v>0.00033182034547312806</v>
      </c>
      <c r="Y103" s="1">
        <f t="shared" si="36"/>
        <v>0.00033182034547312806</v>
      </c>
      <c r="Z103" s="25">
        <f t="shared" si="37"/>
        <v>0.00029652271354092396</v>
      </c>
      <c r="AA103" s="25">
        <f t="shared" si="39"/>
        <v>0.0006597255796701015</v>
      </c>
      <c r="AB103" s="72">
        <f t="shared" si="40"/>
        <v>0.0005901733269409689</v>
      </c>
      <c r="AC103" s="83">
        <f t="shared" si="38"/>
        <v>194</v>
      </c>
      <c r="AD103" s="70"/>
      <c r="AJ103" s="13"/>
      <c r="AK103" s="13"/>
      <c r="AL103" s="13"/>
      <c r="AM103" s="13"/>
      <c r="AN103" s="13"/>
      <c r="AO103" s="13"/>
      <c r="AP103" s="13"/>
      <c r="AQ103" s="13"/>
    </row>
    <row r="104" spans="11:43" ht="12.75">
      <c r="K104" s="70">
        <v>196</v>
      </c>
      <c r="L104" s="27">
        <f t="shared" si="24"/>
        <v>0.3962547139864143</v>
      </c>
      <c r="M104" s="17">
        <f t="shared" si="25"/>
        <v>0.0003279052341969734</v>
      </c>
      <c r="N104" s="28">
        <f t="shared" si="26"/>
        <v>0.0003885613583221556</v>
      </c>
      <c r="O104" s="25">
        <f t="shared" si="27"/>
        <v>0.25178626761186695</v>
      </c>
      <c r="P104" s="25">
        <f t="shared" si="28"/>
        <v>0.8955349984552192</v>
      </c>
      <c r="Q104" s="25">
        <f t="shared" si="29"/>
        <v>0.0002936506134000449</v>
      </c>
      <c r="R104" s="28">
        <f t="shared" si="23"/>
        <v>1</v>
      </c>
      <c r="S104" s="25">
        <f t="shared" si="30"/>
        <v>0.0003279052341969734</v>
      </c>
      <c r="T104" s="25">
        <f t="shared" si="31"/>
        <v>0.0002936506134000449</v>
      </c>
      <c r="U104" s="28">
        <f t="shared" si="32"/>
        <v>1</v>
      </c>
      <c r="V104" s="17">
        <f t="shared" si="33"/>
        <v>0.0003279052341969734</v>
      </c>
      <c r="W104" s="25">
        <f t="shared" si="34"/>
        <v>1</v>
      </c>
      <c r="X104" s="1">
        <f t="shared" si="35"/>
        <v>0.0003279052341969734</v>
      </c>
      <c r="Y104" s="1">
        <f t="shared" si="36"/>
        <v>0.0003279052341969734</v>
      </c>
      <c r="Z104" s="25">
        <f t="shared" si="37"/>
        <v>0.0002936506134000449</v>
      </c>
      <c r="AA104" s="25">
        <f t="shared" si="39"/>
        <v>0.0006519746248048996</v>
      </c>
      <c r="AB104" s="72">
        <f t="shared" si="40"/>
        <v>0.000584480801814363</v>
      </c>
      <c r="AC104" s="83">
        <f t="shared" si="38"/>
        <v>196</v>
      </c>
      <c r="AD104" s="70"/>
      <c r="AJ104" s="13"/>
      <c r="AK104" s="13"/>
      <c r="AL104" s="13"/>
      <c r="AM104" s="13"/>
      <c r="AN104" s="13"/>
      <c r="AO104" s="13"/>
      <c r="AP104" s="13"/>
      <c r="AQ104" s="13"/>
    </row>
    <row r="105" spans="11:43" ht="12.75">
      <c r="K105" s="70">
        <v>198</v>
      </c>
      <c r="L105" s="27">
        <f t="shared" si="24"/>
        <v>0.39560275238358866</v>
      </c>
      <c r="M105" s="17">
        <f t="shared" si="25"/>
        <v>0.0003240693906079262</v>
      </c>
      <c r="N105" s="28">
        <f t="shared" si="26"/>
        <v>0.0003784192724075823</v>
      </c>
      <c r="O105" s="25">
        <f t="shared" si="27"/>
        <v>0.25853443860744685</v>
      </c>
      <c r="P105" s="25">
        <f t="shared" si="28"/>
        <v>0.8974318366469161</v>
      </c>
      <c r="Q105" s="25">
        <f t="shared" si="29"/>
        <v>0.00029083018841431806</v>
      </c>
      <c r="R105" s="28">
        <f t="shared" si="23"/>
        <v>1</v>
      </c>
      <c r="S105" s="25">
        <f t="shared" si="30"/>
        <v>0.0003240693906079262</v>
      </c>
      <c r="T105" s="25">
        <f t="shared" si="31"/>
        <v>0.00029083018841431806</v>
      </c>
      <c r="U105" s="28">
        <f t="shared" si="32"/>
        <v>1</v>
      </c>
      <c r="V105" s="17">
        <f t="shared" si="33"/>
        <v>0.0003240693906079262</v>
      </c>
      <c r="W105" s="25">
        <f t="shared" si="34"/>
        <v>1</v>
      </c>
      <c r="X105" s="1">
        <f t="shared" si="35"/>
        <v>0.0003240693906079262</v>
      </c>
      <c r="Y105" s="1">
        <f t="shared" si="36"/>
        <v>0.0003240693906079262</v>
      </c>
      <c r="Z105" s="25">
        <f t="shared" si="37"/>
        <v>0.00029083018841431806</v>
      </c>
      <c r="AA105" s="25">
        <f t="shared" si="39"/>
        <v>0.0006443799638487248</v>
      </c>
      <c r="AB105" s="72">
        <f t="shared" si="40"/>
        <v>0.0005788902944205013</v>
      </c>
      <c r="AC105" s="83">
        <f t="shared" si="38"/>
        <v>198</v>
      </c>
      <c r="AD105" s="70"/>
      <c r="AJ105" s="13"/>
      <c r="AK105" s="13"/>
      <c r="AL105" s="13"/>
      <c r="AM105" s="13"/>
      <c r="AN105" s="13"/>
      <c r="AO105" s="13"/>
      <c r="AP105" s="13"/>
      <c r="AQ105" s="13"/>
    </row>
    <row r="106" spans="11:43" ht="12.75">
      <c r="K106" s="70">
        <v>200</v>
      </c>
      <c r="L106" s="27">
        <f t="shared" si="24"/>
        <v>0.39495838507495573</v>
      </c>
      <c r="M106" s="17">
        <f t="shared" si="25"/>
        <v>0.0003203105732407986</v>
      </c>
      <c r="N106" s="28">
        <f t="shared" si="26"/>
        <v>0.00036863250714337713</v>
      </c>
      <c r="O106" s="25">
        <f t="shared" si="27"/>
        <v>0.2653982279215565</v>
      </c>
      <c r="P106" s="25">
        <f t="shared" si="28"/>
        <v>0.899315008841839</v>
      </c>
      <c r="Q106" s="25">
        <f t="shared" si="29"/>
        <v>0.0002880601060061833</v>
      </c>
      <c r="R106" s="28">
        <f t="shared" si="23"/>
        <v>1</v>
      </c>
      <c r="S106" s="25">
        <f t="shared" si="30"/>
        <v>0.0003203105732407986</v>
      </c>
      <c r="T106" s="25">
        <f t="shared" si="31"/>
        <v>0.0002880601060061833</v>
      </c>
      <c r="U106" s="28">
        <f t="shared" si="32"/>
        <v>1</v>
      </c>
      <c r="V106" s="17">
        <f t="shared" si="33"/>
        <v>0.0003203105732407986</v>
      </c>
      <c r="W106" s="25">
        <f t="shared" si="34"/>
        <v>1</v>
      </c>
      <c r="X106" s="1">
        <f t="shared" si="35"/>
        <v>0.0003203105732407986</v>
      </c>
      <c r="Y106" s="1">
        <f t="shared" si="36"/>
        <v>0.0003203105732407986</v>
      </c>
      <c r="Z106" s="25">
        <f t="shared" si="37"/>
        <v>0.0002880601060061833</v>
      </c>
      <c r="AA106" s="25">
        <f t="shared" si="39"/>
        <v>0.0006369371943348934</v>
      </c>
      <c r="AB106" s="72">
        <f t="shared" si="40"/>
        <v>0.0005733991836472745</v>
      </c>
      <c r="AC106" s="83">
        <f t="shared" si="38"/>
        <v>200</v>
      </c>
      <c r="AD106" s="70"/>
      <c r="AJ106" s="13"/>
      <c r="AK106" s="13"/>
      <c r="AL106" s="13"/>
      <c r="AM106" s="13"/>
      <c r="AN106" s="13"/>
      <c r="AO106" s="13"/>
      <c r="AP106" s="13"/>
      <c r="AQ106" s="13"/>
    </row>
    <row r="107" spans="11:43" ht="12.75">
      <c r="K107" s="70">
        <v>202</v>
      </c>
      <c r="L107" s="27">
        <f t="shared" si="24"/>
        <v>0.39432146018218917</v>
      </c>
      <c r="M107" s="17">
        <f t="shared" si="25"/>
        <v>0.00031662662109409475</v>
      </c>
      <c r="N107" s="28">
        <f t="shared" si="26"/>
        <v>0.00035918551540651476</v>
      </c>
      <c r="O107" s="25">
        <f t="shared" si="27"/>
        <v>0.2723785062418425</v>
      </c>
      <c r="P107" s="25">
        <f t="shared" si="28"/>
        <v>0.9011847350519985</v>
      </c>
      <c r="Q107" s="25">
        <f t="shared" si="29"/>
        <v>0.00028533907764109127</v>
      </c>
      <c r="R107" s="28">
        <f t="shared" si="23"/>
        <v>1</v>
      </c>
      <c r="S107" s="25">
        <f t="shared" si="30"/>
        <v>0.00031662662109409475</v>
      </c>
      <c r="T107" s="25">
        <f t="shared" si="31"/>
        <v>0.00028533907764109127</v>
      </c>
      <c r="U107" s="28">
        <f t="shared" si="32"/>
        <v>1</v>
      </c>
      <c r="V107" s="17">
        <f t="shared" si="33"/>
        <v>0.00031662662109409475</v>
      </c>
      <c r="W107" s="25">
        <f t="shared" si="34"/>
        <v>1</v>
      </c>
      <c r="X107" s="1">
        <f t="shared" si="35"/>
        <v>0.00031662662109409475</v>
      </c>
      <c r="Y107" s="1">
        <f t="shared" si="36"/>
        <v>0.00031662662109409475</v>
      </c>
      <c r="Z107" s="25">
        <f t="shared" si="37"/>
        <v>0.00028533907764109127</v>
      </c>
      <c r="AA107" s="25">
        <f t="shared" si="39"/>
        <v>0.0006296420712572972</v>
      </c>
      <c r="AB107" s="72">
        <f t="shared" si="40"/>
        <v>0.0005680049347200998</v>
      </c>
      <c r="AC107" s="83">
        <f t="shared" si="38"/>
        <v>202</v>
      </c>
      <c r="AD107" s="70"/>
      <c r="AJ107" s="13"/>
      <c r="AK107" s="13"/>
      <c r="AL107" s="13"/>
      <c r="AM107" s="13"/>
      <c r="AN107" s="13"/>
      <c r="AO107" s="13"/>
      <c r="AP107" s="13"/>
      <c r="AQ107" s="13"/>
    </row>
    <row r="108" spans="11:43" ht="12.75">
      <c r="K108" s="70">
        <v>204</v>
      </c>
      <c r="L108" s="27">
        <f t="shared" si="24"/>
        <v>0.39369183007140607</v>
      </c>
      <c r="M108" s="17">
        <f t="shared" si="25"/>
        <v>0.00031301545016320243</v>
      </c>
      <c r="N108" s="28">
        <f t="shared" si="26"/>
        <v>0.00035006356288452486</v>
      </c>
      <c r="O108" s="25">
        <f t="shared" si="27"/>
        <v>0.27947614240104546</v>
      </c>
      <c r="P108" s="25">
        <f t="shared" si="28"/>
        <v>0.903041229855044</v>
      </c>
      <c r="Q108" s="25">
        <f t="shared" si="29"/>
        <v>0.00028266585707900855</v>
      </c>
      <c r="R108" s="28">
        <f t="shared" si="23"/>
        <v>1</v>
      </c>
      <c r="S108" s="25">
        <f t="shared" si="30"/>
        <v>0.00031301545016320243</v>
      </c>
      <c r="T108" s="25">
        <f t="shared" si="31"/>
        <v>0.00028266585707900855</v>
      </c>
      <c r="U108" s="28">
        <f t="shared" si="32"/>
        <v>1</v>
      </c>
      <c r="V108" s="17">
        <f t="shared" si="33"/>
        <v>0.00031301545016320243</v>
      </c>
      <c r="W108" s="25">
        <f t="shared" si="34"/>
        <v>1</v>
      </c>
      <c r="X108" s="1">
        <f t="shared" si="35"/>
        <v>0.00031301545016320243</v>
      </c>
      <c r="Y108" s="1">
        <f t="shared" si="36"/>
        <v>0.00031301545016320243</v>
      </c>
      <c r="Z108" s="25">
        <f t="shared" si="37"/>
        <v>0.00028266585707900855</v>
      </c>
      <c r="AA108" s="25">
        <f t="shared" si="39"/>
        <v>0.0006224905003093838</v>
      </c>
      <c r="AB108" s="72">
        <f t="shared" si="40"/>
        <v>0.000562705095784599</v>
      </c>
      <c r="AC108" s="83">
        <f t="shared" si="38"/>
        <v>204</v>
      </c>
      <c r="AD108" s="70"/>
      <c r="AJ108" s="13"/>
      <c r="AK108" s="13"/>
      <c r="AL108" s="13"/>
      <c r="AM108" s="13"/>
      <c r="AN108" s="13"/>
      <c r="AO108" s="13"/>
      <c r="AP108" s="13"/>
      <c r="AQ108" s="13"/>
    </row>
    <row r="109" spans="11:43" ht="12.75">
      <c r="K109" s="70">
        <v>206</v>
      </c>
      <c r="L109" s="27">
        <f t="shared" si="24"/>
        <v>0.3930693512024949</v>
      </c>
      <c r="M109" s="17">
        <f t="shared" si="25"/>
        <v>0.00030947505014618145</v>
      </c>
      <c r="N109" s="28">
        <f t="shared" si="26"/>
        <v>0.00034125267880073893</v>
      </c>
      <c r="O109" s="25">
        <f t="shared" si="27"/>
        <v>0.28669200339745715</v>
      </c>
      <c r="P109" s="25">
        <f t="shared" si="28"/>
        <v>0.9048847025739656</v>
      </c>
      <c r="Q109" s="25">
        <f t="shared" si="29"/>
        <v>0.0002800392387055905</v>
      </c>
      <c r="R109" s="28">
        <f t="shared" si="23"/>
        <v>1</v>
      </c>
      <c r="S109" s="25">
        <f t="shared" si="30"/>
        <v>0.00030947505014618145</v>
      </c>
      <c r="T109" s="25">
        <f t="shared" si="31"/>
        <v>0.0002800392387055905</v>
      </c>
      <c r="U109" s="28">
        <f t="shared" si="32"/>
        <v>1</v>
      </c>
      <c r="V109" s="17">
        <f t="shared" si="33"/>
        <v>0.00030947505014618145</v>
      </c>
      <c r="W109" s="25">
        <f t="shared" si="34"/>
        <v>1</v>
      </c>
      <c r="X109" s="1">
        <f t="shared" si="35"/>
        <v>0.00030947505014618145</v>
      </c>
      <c r="Y109" s="1">
        <f t="shared" si="36"/>
        <v>0.00030947505014618145</v>
      </c>
      <c r="Z109" s="25">
        <f t="shared" si="37"/>
        <v>0.0002800392387055905</v>
      </c>
      <c r="AA109" s="25">
        <f t="shared" si="39"/>
        <v>0.0006154785314586837</v>
      </c>
      <c r="AB109" s="72">
        <f t="shared" si="40"/>
        <v>0.0005574972946446155</v>
      </c>
      <c r="AC109" s="83">
        <f t="shared" si="38"/>
        <v>206</v>
      </c>
      <c r="AD109" s="70"/>
      <c r="AJ109" s="13"/>
      <c r="AK109" s="13"/>
      <c r="AL109" s="13"/>
      <c r="AM109" s="13"/>
      <c r="AN109" s="13"/>
      <c r="AO109" s="13"/>
      <c r="AP109" s="13"/>
      <c r="AQ109" s="13"/>
    </row>
    <row r="110" spans="11:43" ht="12.75">
      <c r="K110" s="70">
        <v>208</v>
      </c>
      <c r="L110" s="27">
        <f t="shared" si="24"/>
        <v>0.3924538839848676</v>
      </c>
      <c r="M110" s="17">
        <f t="shared" si="25"/>
        <v>0.00030600348131250234</v>
      </c>
      <c r="N110" s="28">
        <f t="shared" si="26"/>
        <v>0.00033273961002921</v>
      </c>
      <c r="O110" s="25">
        <f t="shared" si="27"/>
        <v>0.2940269544150282</v>
      </c>
      <c r="P110" s="25">
        <f t="shared" si="28"/>
        <v>0.9067153574493956</v>
      </c>
      <c r="Q110" s="25">
        <f t="shared" si="29"/>
        <v>0.000277458055939025</v>
      </c>
      <c r="R110" s="28">
        <f t="shared" si="23"/>
        <v>1</v>
      </c>
      <c r="S110" s="25">
        <f t="shared" si="30"/>
        <v>0.00030600348131250234</v>
      </c>
      <c r="T110" s="25">
        <f t="shared" si="31"/>
        <v>0.000277458055939025</v>
      </c>
      <c r="U110" s="28">
        <f t="shared" si="32"/>
        <v>1</v>
      </c>
      <c r="V110" s="17">
        <f t="shared" si="33"/>
        <v>0.00030600348131250234</v>
      </c>
      <c r="W110" s="25">
        <f t="shared" si="34"/>
        <v>1</v>
      </c>
      <c r="X110" s="1">
        <f t="shared" si="35"/>
        <v>0.00030600348131250234</v>
      </c>
      <c r="Y110" s="1">
        <f t="shared" si="36"/>
        <v>0.00030600348131250234</v>
      </c>
      <c r="Z110" s="25">
        <f t="shared" si="37"/>
        <v>0.000277458055939025</v>
      </c>
      <c r="AA110" s="25">
        <f t="shared" si="39"/>
        <v>0.0006086023528381799</v>
      </c>
      <c r="AB110" s="72">
        <f t="shared" si="40"/>
        <v>0.0005523792356477684</v>
      </c>
      <c r="AC110" s="83">
        <f t="shared" si="38"/>
        <v>208</v>
      </c>
      <c r="AD110" s="70"/>
      <c r="AJ110" s="13"/>
      <c r="AK110" s="13"/>
      <c r="AL110" s="13"/>
      <c r="AM110" s="13"/>
      <c r="AN110" s="13"/>
      <c r="AO110" s="13"/>
      <c r="AP110" s="13"/>
      <c r="AQ110" s="13"/>
    </row>
    <row r="111" spans="11:43" ht="12.75">
      <c r="K111" s="70">
        <v>210</v>
      </c>
      <c r="L111" s="27">
        <f t="shared" si="24"/>
        <v>0.3918452926393191</v>
      </c>
      <c r="M111" s="17">
        <f t="shared" si="25"/>
        <v>0.0003025988715256776</v>
      </c>
      <c r="N111" s="28">
        <f t="shared" si="26"/>
        <v>0.00032451177833908235</v>
      </c>
      <c r="O111" s="25">
        <f t="shared" si="27"/>
        <v>0.3014818588430575</v>
      </c>
      <c r="P111" s="25">
        <f t="shared" si="28"/>
        <v>0.9085333938048555</v>
      </c>
      <c r="Q111" s="25">
        <f t="shared" si="29"/>
        <v>0.00027492117970874335</v>
      </c>
      <c r="R111" s="28">
        <f t="shared" si="23"/>
        <v>1</v>
      </c>
      <c r="S111" s="25">
        <f t="shared" si="30"/>
        <v>0.0003025988715256776</v>
      </c>
      <c r="T111" s="25">
        <f t="shared" si="31"/>
        <v>0.00027492117970874335</v>
      </c>
      <c r="U111" s="28">
        <f t="shared" si="32"/>
        <v>1</v>
      </c>
      <c r="V111" s="17">
        <f t="shared" si="33"/>
        <v>0.0003025988715256776</v>
      </c>
      <c r="W111" s="25">
        <f t="shared" si="34"/>
        <v>1</v>
      </c>
      <c r="X111" s="1">
        <f t="shared" si="35"/>
        <v>0.0003025988715256776</v>
      </c>
      <c r="Y111" s="1">
        <f t="shared" si="36"/>
        <v>0.0003025988715256776</v>
      </c>
      <c r="Z111" s="25">
        <f t="shared" si="37"/>
        <v>0.00027492117970874335</v>
      </c>
      <c r="AA111" s="25">
        <f t="shared" si="39"/>
        <v>0.0006018582849369569</v>
      </c>
      <c r="AB111" s="72">
        <f t="shared" si="40"/>
        <v>0.0005473486967111523</v>
      </c>
      <c r="AC111" s="83">
        <f t="shared" si="38"/>
        <v>210</v>
      </c>
      <c r="AD111" s="70"/>
      <c r="AJ111" s="13"/>
      <c r="AK111" s="13"/>
      <c r="AL111" s="13"/>
      <c r="AM111" s="13"/>
      <c r="AN111" s="13"/>
      <c r="AO111" s="13"/>
      <c r="AP111" s="13"/>
      <c r="AQ111" s="13"/>
    </row>
    <row r="112" spans="11:43" ht="12.75">
      <c r="K112" s="70">
        <v>212</v>
      </c>
      <c r="L112" s="27">
        <f t="shared" si="24"/>
        <v>0.3912434450656954</v>
      </c>
      <c r="M112" s="17">
        <f t="shared" si="25"/>
        <v>0.00029925941341127935</v>
      </c>
      <c r="N112" s="28">
        <f t="shared" si="26"/>
        <v>0.0003165572405300174</v>
      </c>
      <c r="O112" s="25">
        <f t="shared" si="27"/>
        <v>0.30905757829556163</v>
      </c>
      <c r="P112" s="25">
        <f t="shared" si="28"/>
        <v>0.9103390062053133</v>
      </c>
      <c r="Q112" s="25">
        <f t="shared" si="29"/>
        <v>0.00027242751700240904</v>
      </c>
      <c r="R112" s="28">
        <f t="shared" si="23"/>
        <v>1</v>
      </c>
      <c r="S112" s="25">
        <f t="shared" si="30"/>
        <v>0.00029925941341127935</v>
      </c>
      <c r="T112" s="25">
        <f t="shared" si="31"/>
        <v>0.00027242751700240904</v>
      </c>
      <c r="U112" s="28">
        <f t="shared" si="32"/>
        <v>1</v>
      </c>
      <c r="V112" s="17">
        <f t="shared" si="33"/>
        <v>0.00029925941341127935</v>
      </c>
      <c r="W112" s="25">
        <f t="shared" si="34"/>
        <v>1</v>
      </c>
      <c r="X112" s="1">
        <f t="shared" si="35"/>
        <v>0.00029925941341127935</v>
      </c>
      <c r="Y112" s="1">
        <f t="shared" si="36"/>
        <v>0.00029925941341127935</v>
      </c>
      <c r="Z112" s="25">
        <f t="shared" si="37"/>
        <v>0.00027242751700240904</v>
      </c>
      <c r="AA112" s="25">
        <f t="shared" si="39"/>
        <v>0.0005952427750736346</v>
      </c>
      <c r="AB112" s="72">
        <f t="shared" si="40"/>
        <v>0.0005424035264801837</v>
      </c>
      <c r="AC112" s="83">
        <f t="shared" si="38"/>
        <v>212</v>
      </c>
      <c r="AD112" s="70"/>
      <c r="AJ112" s="13"/>
      <c r="AK112" s="13"/>
      <c r="AL112" s="13"/>
      <c r="AM112" s="13"/>
      <c r="AN112" s="13"/>
      <c r="AO112" s="13"/>
      <c r="AP112" s="13"/>
      <c r="AQ112" s="13"/>
    </row>
    <row r="113" spans="11:43" ht="12.75">
      <c r="K113" s="70">
        <v>214</v>
      </c>
      <c r="L113" s="27">
        <f t="shared" si="24"/>
        <v>0.39064821271608563</v>
      </c>
      <c r="M113" s="17">
        <f t="shared" si="25"/>
        <v>0.00029598336166235516</v>
      </c>
      <c r="N113" s="28">
        <f t="shared" si="26"/>
        <v>0.0003088646512405252</v>
      </c>
      <c r="O113" s="25">
        <f t="shared" si="27"/>
        <v>0.31675497263021285</v>
      </c>
      <c r="P113" s="25">
        <f t="shared" si="28"/>
        <v>0.9121323846093465</v>
      </c>
      <c r="Q113" s="25">
        <f t="shared" si="29"/>
        <v>0.00026997600947777464</v>
      </c>
      <c r="R113" s="28">
        <f t="shared" si="23"/>
        <v>1</v>
      </c>
      <c r="S113" s="25">
        <f t="shared" si="30"/>
        <v>0.00029598336166235516</v>
      </c>
      <c r="T113" s="25">
        <f t="shared" si="31"/>
        <v>0.00026997600947777464</v>
      </c>
      <c r="U113" s="28">
        <f t="shared" si="32"/>
        <v>1</v>
      </c>
      <c r="V113" s="17">
        <f t="shared" si="33"/>
        <v>0.00029598336166235516</v>
      </c>
      <c r="W113" s="25">
        <f t="shared" si="34"/>
        <v>1</v>
      </c>
      <c r="X113" s="1">
        <f t="shared" si="35"/>
        <v>0.00029598336166235516</v>
      </c>
      <c r="Y113" s="1">
        <f t="shared" si="36"/>
        <v>0.00029598336166235516</v>
      </c>
      <c r="Z113" s="25">
        <f t="shared" si="37"/>
        <v>0.00026997600947777464</v>
      </c>
      <c r="AA113" s="25">
        <f t="shared" si="39"/>
        <v>0.0005887523921370905</v>
      </c>
      <c r="AB113" s="72">
        <f t="shared" si="40"/>
        <v>0.0005375416416139636</v>
      </c>
      <c r="AC113" s="83">
        <f t="shared" si="38"/>
        <v>214</v>
      </c>
      <c r="AD113" s="70"/>
      <c r="AJ113" s="13"/>
      <c r="AK113" s="13"/>
      <c r="AL113" s="13"/>
      <c r="AM113" s="13"/>
      <c r="AN113" s="13"/>
      <c r="AO113" s="13"/>
      <c r="AP113" s="13"/>
      <c r="AQ113" s="13"/>
    </row>
    <row r="114" spans="11:43" ht="12.75">
      <c r="K114" s="70">
        <v>216</v>
      </c>
      <c r="L114" s="27">
        <f t="shared" si="24"/>
        <v>0.39005947047327294</v>
      </c>
      <c r="M114" s="17">
        <f t="shared" si="25"/>
        <v>0.00029276903047473527</v>
      </c>
      <c r="N114" s="28">
        <f t="shared" si="26"/>
        <v>0.00030142322822900155</v>
      </c>
      <c r="O114" s="25">
        <f t="shared" si="27"/>
        <v>0.3245748999669151</v>
      </c>
      <c r="P114" s="25">
        <f t="shared" si="28"/>
        <v>0.9139137145152336</v>
      </c>
      <c r="Q114" s="25">
        <f t="shared" si="29"/>
        <v>0.0002675656321361889</v>
      </c>
      <c r="R114" s="28">
        <f t="shared" si="23"/>
        <v>1</v>
      </c>
      <c r="S114" s="25">
        <f t="shared" si="30"/>
        <v>0.00029276903047473527</v>
      </c>
      <c r="T114" s="25">
        <f t="shared" si="31"/>
        <v>0.0002675656321361889</v>
      </c>
      <c r="U114" s="28">
        <f t="shared" si="32"/>
        <v>1</v>
      </c>
      <c r="V114" s="17">
        <f t="shared" si="33"/>
        <v>0.00029276903047473527</v>
      </c>
      <c r="W114" s="25">
        <f t="shared" si="34"/>
        <v>1</v>
      </c>
      <c r="X114" s="1">
        <f t="shared" si="35"/>
        <v>0.00029276903047473527</v>
      </c>
      <c r="Y114" s="1">
        <f t="shared" si="36"/>
        <v>0.00029276903047473527</v>
      </c>
      <c r="Z114" s="25">
        <f t="shared" si="37"/>
        <v>0.0002675656321361889</v>
      </c>
      <c r="AA114" s="25">
        <f t="shared" si="39"/>
        <v>0.0005823838215799127</v>
      </c>
      <c r="AB114" s="72">
        <f t="shared" si="40"/>
        <v>0.0005327610241909005</v>
      </c>
      <c r="AC114" s="83">
        <f t="shared" si="38"/>
        <v>216</v>
      </c>
      <c r="AD114" s="70"/>
      <c r="AJ114" s="13"/>
      <c r="AK114" s="13"/>
      <c r="AL114" s="13"/>
      <c r="AM114" s="13"/>
      <c r="AN114" s="13"/>
      <c r="AO114" s="13"/>
      <c r="AP114" s="13"/>
      <c r="AQ114" s="13"/>
    </row>
    <row r="115" spans="11:43" ht="12.75">
      <c r="K115" s="70">
        <v>218</v>
      </c>
      <c r="L115" s="27">
        <f t="shared" si="24"/>
        <v>0.3894770965341907</v>
      </c>
      <c r="M115" s="17">
        <f t="shared" si="25"/>
        <v>0.00028961479110517746</v>
      </c>
      <c r="N115" s="28">
        <f t="shared" si="26"/>
        <v>0.00029422271994381124</v>
      </c>
      <c r="O115" s="25">
        <f t="shared" si="27"/>
        <v>0.33251821670609455</v>
      </c>
      <c r="P115" s="25">
        <f t="shared" si="28"/>
        <v>0.915683177101277</v>
      </c>
      <c r="Q115" s="25">
        <f t="shared" si="29"/>
        <v>0.00026519539205471153</v>
      </c>
      <c r="R115" s="28">
        <f t="shared" si="23"/>
        <v>1</v>
      </c>
      <c r="S115" s="25">
        <f t="shared" si="30"/>
        <v>0.00028961479110517746</v>
      </c>
      <c r="T115" s="25">
        <f t="shared" si="31"/>
        <v>0.00026519539205471153</v>
      </c>
      <c r="U115" s="28">
        <f t="shared" si="32"/>
        <v>1</v>
      </c>
      <c r="V115" s="17">
        <f t="shared" si="33"/>
        <v>0.00028961479110517746</v>
      </c>
      <c r="W115" s="25">
        <f t="shared" si="34"/>
        <v>1</v>
      </c>
      <c r="X115" s="1">
        <f t="shared" si="35"/>
        <v>0.00028961479110517746</v>
      </c>
      <c r="Y115" s="1">
        <f t="shared" si="36"/>
        <v>0.00028961479110517746</v>
      </c>
      <c r="Z115" s="25">
        <f t="shared" si="37"/>
        <v>0.00026519539205471153</v>
      </c>
      <c r="AA115" s="25">
        <f t="shared" si="39"/>
        <v>0.0005761338606508921</v>
      </c>
      <c r="AB115" s="72">
        <f t="shared" si="40"/>
        <v>0.0005280597192286517</v>
      </c>
      <c r="AC115" s="83">
        <f t="shared" si="38"/>
        <v>218</v>
      </c>
      <c r="AD115" s="70"/>
      <c r="AJ115" s="13"/>
      <c r="AK115" s="13"/>
      <c r="AL115" s="13"/>
      <c r="AM115" s="13"/>
      <c r="AN115" s="13"/>
      <c r="AO115" s="13"/>
      <c r="AP115" s="13"/>
      <c r="AQ115" s="13"/>
    </row>
    <row r="116" spans="11:43" ht="12.75">
      <c r="K116" s="70">
        <v>220</v>
      </c>
      <c r="L116" s="27">
        <f t="shared" si="24"/>
        <v>0.38890097229814563</v>
      </c>
      <c r="M116" s="17">
        <f t="shared" si="25"/>
        <v>0.00028651906954571456</v>
      </c>
      <c r="N116" s="28">
        <f t="shared" si="26"/>
        <v>0.00028725337521393025</v>
      </c>
      <c r="O116" s="25">
        <f t="shared" si="27"/>
        <v>0.3405857775466387</v>
      </c>
      <c r="P116" s="25">
        <f t="shared" si="28"/>
        <v>0.9174409493606137</v>
      </c>
      <c r="Q116" s="25">
        <f t="shared" si="29"/>
        <v>0.0002628643271739401</v>
      </c>
      <c r="R116" s="28">
        <f t="shared" si="23"/>
        <v>1</v>
      </c>
      <c r="S116" s="25">
        <f t="shared" si="30"/>
        <v>0.00028651906954571456</v>
      </c>
      <c r="T116" s="25">
        <f t="shared" si="31"/>
        <v>0.0002628643271739401</v>
      </c>
      <c r="U116" s="28">
        <f t="shared" si="32"/>
        <v>1</v>
      </c>
      <c r="V116" s="17">
        <f t="shared" si="33"/>
        <v>0.00028651906954571456</v>
      </c>
      <c r="W116" s="25">
        <f t="shared" si="34"/>
        <v>1</v>
      </c>
      <c r="X116" s="1">
        <f t="shared" si="35"/>
        <v>0.00028651906954571456</v>
      </c>
      <c r="Y116" s="1">
        <f t="shared" si="36"/>
        <v>0.00028651906954571456</v>
      </c>
      <c r="Z116" s="25">
        <f t="shared" si="37"/>
        <v>0.0002628643271739401</v>
      </c>
      <c r="AA116" s="25">
        <f t="shared" si="39"/>
        <v>0.0005699994138536827</v>
      </c>
      <c r="AB116" s="72">
        <f t="shared" si="40"/>
        <v>0.0005234358323127528</v>
      </c>
      <c r="AC116" s="83">
        <f t="shared" si="38"/>
        <v>220</v>
      </c>
      <c r="AD116" s="70"/>
      <c r="AJ116" s="13"/>
      <c r="AK116" s="13"/>
      <c r="AL116" s="13"/>
      <c r="AM116" s="13"/>
      <c r="AN116" s="13"/>
      <c r="AO116" s="13"/>
      <c r="AP116" s="13"/>
      <c r="AQ116" s="13"/>
    </row>
    <row r="117" spans="11:43" ht="12.75">
      <c r="K117" s="70">
        <v>222</v>
      </c>
      <c r="L117" s="27">
        <f t="shared" si="24"/>
        <v>0.38833098225957996</v>
      </c>
      <c r="M117" s="17">
        <f t="shared" si="25"/>
        <v>0.0002834803443079681</v>
      </c>
      <c r="N117" s="28">
        <f t="shared" si="26"/>
        <v>0.00028050591490533136</v>
      </c>
      <c r="O117" s="25">
        <f t="shared" si="27"/>
        <v>0.34877843550340526</v>
      </c>
      <c r="P117" s="25">
        <f t="shared" si="28"/>
        <v>0.9191872042307542</v>
      </c>
      <c r="Q117" s="25">
        <f t="shared" si="29"/>
        <v>0.0002605715051388128</v>
      </c>
      <c r="R117" s="28">
        <f t="shared" si="23"/>
        <v>1</v>
      </c>
      <c r="S117" s="25">
        <f t="shared" si="30"/>
        <v>0.0002834803443079681</v>
      </c>
      <c r="T117" s="25">
        <f t="shared" si="31"/>
        <v>0.0002605715051388128</v>
      </c>
      <c r="U117" s="28">
        <f t="shared" si="32"/>
        <v>1</v>
      </c>
      <c r="V117" s="17">
        <f t="shared" si="33"/>
        <v>0.0002834803443079681</v>
      </c>
      <c r="W117" s="25">
        <f t="shared" si="34"/>
        <v>1</v>
      </c>
      <c r="X117" s="1">
        <f t="shared" si="35"/>
        <v>0.0002834803443079681</v>
      </c>
      <c r="Y117" s="1">
        <f t="shared" si="36"/>
        <v>0.0002834803443079681</v>
      </c>
      <c r="Z117" s="25">
        <f t="shared" si="37"/>
        <v>0.0002605715051388128</v>
      </c>
      <c r="AA117" s="25">
        <f t="shared" si="39"/>
        <v>0.0005639774886195259</v>
      </c>
      <c r="AB117" s="72">
        <f t="shared" si="40"/>
        <v>0.0005188875273286257</v>
      </c>
      <c r="AC117" s="83">
        <f t="shared" si="38"/>
        <v>222</v>
      </c>
      <c r="AD117" s="70"/>
      <c r="AJ117" s="13"/>
      <c r="AK117" s="13"/>
      <c r="AL117" s="13"/>
      <c r="AM117" s="13"/>
      <c r="AN117" s="13"/>
      <c r="AO117" s="13"/>
      <c r="AP117" s="13"/>
      <c r="AQ117" s="13"/>
    </row>
    <row r="118" spans="11:43" ht="12.75">
      <c r="K118" s="70">
        <v>224</v>
      </c>
      <c r="L118" s="27">
        <f t="shared" si="24"/>
        <v>0.3877670139051614</v>
      </c>
      <c r="M118" s="17">
        <f t="shared" si="25"/>
        <v>0.00028049714431155787</v>
      </c>
      <c r="N118" s="28">
        <f t="shared" si="26"/>
        <v>0.0002739715054004859</v>
      </c>
      <c r="O118" s="25">
        <f t="shared" si="27"/>
        <v>0.3570970419245624</v>
      </c>
      <c r="P118" s="25">
        <f t="shared" si="28"/>
        <v>0.9209221107181483</v>
      </c>
      <c r="Q118" s="25">
        <f t="shared" si="29"/>
        <v>0.00025831602218981295</v>
      </c>
      <c r="R118" s="28">
        <f t="shared" si="23"/>
        <v>1</v>
      </c>
      <c r="S118" s="25">
        <f t="shared" si="30"/>
        <v>0.00028049714431155787</v>
      </c>
      <c r="T118" s="25">
        <f t="shared" si="31"/>
        <v>0.00025831602218981295</v>
      </c>
      <c r="U118" s="28">
        <f t="shared" si="32"/>
        <v>1</v>
      </c>
      <c r="V118" s="17">
        <f t="shared" si="33"/>
        <v>0.00028049714431155787</v>
      </c>
      <c r="W118" s="25">
        <f t="shared" si="34"/>
        <v>1</v>
      </c>
      <c r="X118" s="1">
        <f t="shared" si="35"/>
        <v>0.00028049714431155787</v>
      </c>
      <c r="Y118" s="1">
        <f t="shared" si="36"/>
        <v>0.00028049714431155787</v>
      </c>
      <c r="Z118" s="25">
        <f t="shared" si="37"/>
        <v>0.00025831602218981295</v>
      </c>
      <c r="AA118" s="25">
        <f t="shared" si="39"/>
        <v>0.0005580651911826449</v>
      </c>
      <c r="AB118" s="72">
        <f t="shared" si="40"/>
        <v>0.0005144130242919216</v>
      </c>
      <c r="AC118" s="83">
        <f t="shared" si="38"/>
        <v>224</v>
      </c>
      <c r="AD118" s="70"/>
      <c r="AJ118" s="13"/>
      <c r="AK118" s="13"/>
      <c r="AL118" s="13"/>
      <c r="AM118" s="13"/>
      <c r="AN118" s="13"/>
      <c r="AO118" s="13"/>
      <c r="AP118" s="13"/>
      <c r="AQ118" s="13"/>
    </row>
    <row r="119" spans="11:43" ht="12.75">
      <c r="K119" s="70">
        <v>226</v>
      </c>
      <c r="L119" s="27">
        <f t="shared" si="24"/>
        <v>0.38720895761499574</v>
      </c>
      <c r="M119" s="17">
        <f t="shared" si="25"/>
        <v>0.000277568046871087</v>
      </c>
      <c r="N119" s="28">
        <f t="shared" si="26"/>
        <v>0.00026764173377018366</v>
      </c>
      <c r="O119" s="25">
        <f t="shared" si="27"/>
        <v>0.3655424465085121</v>
      </c>
      <c r="P119" s="25">
        <f t="shared" si="28"/>
        <v>0.922645834017954</v>
      </c>
      <c r="Q119" s="25">
        <f t="shared" si="29"/>
        <v>0.0002560970021021086</v>
      </c>
      <c r="R119" s="28">
        <f t="shared" si="23"/>
        <v>1</v>
      </c>
      <c r="S119" s="25">
        <f t="shared" si="30"/>
        <v>0.000277568046871087</v>
      </c>
      <c r="T119" s="25">
        <f t="shared" si="31"/>
        <v>0.0002560970021021086</v>
      </c>
      <c r="U119" s="28">
        <f t="shared" si="32"/>
        <v>1</v>
      </c>
      <c r="V119" s="17">
        <f t="shared" si="33"/>
        <v>0.000277568046871087</v>
      </c>
      <c r="W119" s="25">
        <f t="shared" si="34"/>
        <v>1</v>
      </c>
      <c r="X119" s="1">
        <f t="shared" si="35"/>
        <v>0.000277568046871087</v>
      </c>
      <c r="Y119" s="1">
        <f t="shared" si="36"/>
        <v>0.000277568046871087</v>
      </c>
      <c r="Z119" s="25">
        <f t="shared" si="37"/>
        <v>0.0002560970021021086</v>
      </c>
      <c r="AA119" s="25">
        <f t="shared" si="39"/>
        <v>0.0005522597226475859</v>
      </c>
      <c r="AB119" s="72">
        <f t="shared" si="40"/>
        <v>0.0005100105972724181</v>
      </c>
      <c r="AC119" s="83">
        <f t="shared" si="38"/>
        <v>226</v>
      </c>
      <c r="AD119" s="70"/>
      <c r="AJ119" s="13"/>
      <c r="AK119" s="13"/>
      <c r="AL119" s="13"/>
      <c r="AM119" s="13"/>
      <c r="AN119" s="13"/>
      <c r="AO119" s="13"/>
      <c r="AP119" s="13"/>
      <c r="AQ119" s="13"/>
    </row>
    <row r="120" spans="11:43" ht="12.75">
      <c r="K120" s="70">
        <v>228</v>
      </c>
      <c r="L120" s="27">
        <f t="shared" si="24"/>
        <v>0.3866567065677716</v>
      </c>
      <c r="M120" s="17">
        <f t="shared" si="25"/>
        <v>0.00027469167577649897</v>
      </c>
      <c r="N120" s="28">
        <f t="shared" si="26"/>
        <v>0.00026150858451692486</v>
      </c>
      <c r="O120" s="25">
        <f t="shared" si="27"/>
        <v>0.3741154973205132</v>
      </c>
      <c r="P120" s="25">
        <f t="shared" si="28"/>
        <v>0.924358535629251</v>
      </c>
      <c r="Q120" s="25">
        <f t="shared" si="29"/>
        <v>0.00025391359517030955</v>
      </c>
      <c r="R120" s="28">
        <f t="shared" si="23"/>
        <v>1</v>
      </c>
      <c r="S120" s="25">
        <f t="shared" si="30"/>
        <v>0.00027469167577649897</v>
      </c>
      <c r="T120" s="25">
        <f t="shared" si="31"/>
        <v>0.00025391359517030955</v>
      </c>
      <c r="U120" s="28">
        <f t="shared" si="32"/>
        <v>1</v>
      </c>
      <c r="V120" s="17">
        <f t="shared" si="33"/>
        <v>0.00027469167577649897</v>
      </c>
      <c r="W120" s="25">
        <f t="shared" si="34"/>
        <v>1</v>
      </c>
      <c r="X120" s="1">
        <f t="shared" si="35"/>
        <v>0.00027469167577649897</v>
      </c>
      <c r="Y120" s="1">
        <f t="shared" si="36"/>
        <v>0.00027469167577649897</v>
      </c>
      <c r="Z120" s="25">
        <f t="shared" si="37"/>
        <v>0.00025391359517030955</v>
      </c>
      <c r="AA120" s="25">
        <f t="shared" si="39"/>
        <v>0.0005465583752384133</v>
      </c>
      <c r="AB120" s="72">
        <f t="shared" si="40"/>
        <v>0.000505678572406957</v>
      </c>
      <c r="AC120" s="83">
        <f t="shared" si="38"/>
        <v>228</v>
      </c>
      <c r="AD120" s="70"/>
      <c r="AJ120" s="13"/>
      <c r="AK120" s="13"/>
      <c r="AL120" s="13"/>
      <c r="AM120" s="13"/>
      <c r="AN120" s="13"/>
      <c r="AO120" s="13"/>
      <c r="AP120" s="13"/>
      <c r="AQ120" s="13"/>
    </row>
    <row r="121" spans="11:43" ht="12.75">
      <c r="K121" s="70">
        <v>230</v>
      </c>
      <c r="L121" s="27">
        <f t="shared" si="24"/>
        <v>0.38611015664965603</v>
      </c>
      <c r="M121" s="17">
        <f t="shared" si="25"/>
        <v>0.00027186669946191433</v>
      </c>
      <c r="N121" s="28">
        <f t="shared" si="26"/>
        <v>0.0002555644177786913</v>
      </c>
      <c r="O121" s="25">
        <f t="shared" si="27"/>
        <v>0.3828170408090751</v>
      </c>
      <c r="P121" s="25">
        <f t="shared" si="28"/>
        <v>0.9260603734659197</v>
      </c>
      <c r="Q121" s="25">
        <f t="shared" si="29"/>
        <v>0.00025176497723664737</v>
      </c>
      <c r="R121" s="28">
        <f t="shared" si="23"/>
        <v>1</v>
      </c>
      <c r="S121" s="25">
        <f t="shared" si="30"/>
        <v>0.00027186669946191433</v>
      </c>
      <c r="T121" s="25">
        <f t="shared" si="31"/>
        <v>0.00025176497723664737</v>
      </c>
      <c r="U121" s="28">
        <f t="shared" si="32"/>
        <v>1</v>
      </c>
      <c r="V121" s="17">
        <f t="shared" si="33"/>
        <v>0.00027186669946191433</v>
      </c>
      <c r="W121" s="25">
        <f t="shared" si="34"/>
        <v>1</v>
      </c>
      <c r="X121" s="1">
        <f t="shared" si="35"/>
        <v>0.00027186669946191433</v>
      </c>
      <c r="Y121" s="1">
        <f t="shared" si="36"/>
        <v>0.00027186669946191433</v>
      </c>
      <c r="Z121" s="25">
        <f t="shared" si="37"/>
        <v>0.00025176497723664737</v>
      </c>
      <c r="AA121" s="25">
        <f t="shared" si="39"/>
        <v>0.0005409585287202482</v>
      </c>
      <c r="AB121" s="72">
        <f t="shared" si="40"/>
        <v>0.000501415325997133</v>
      </c>
      <c r="AC121" s="83">
        <f t="shared" si="38"/>
        <v>230</v>
      </c>
      <c r="AD121" s="70"/>
      <c r="AJ121" s="13"/>
      <c r="AK121" s="13"/>
      <c r="AL121" s="13"/>
      <c r="AM121" s="13"/>
      <c r="AN121" s="13"/>
      <c r="AO121" s="13"/>
      <c r="AP121" s="13"/>
      <c r="AQ121" s="13"/>
    </row>
    <row r="122" spans="11:43" ht="12.75">
      <c r="K122" s="70">
        <v>232</v>
      </c>
      <c r="L122" s="27">
        <f t="shared" si="24"/>
        <v>0.385569206366766</v>
      </c>
      <c r="M122" s="17">
        <f t="shared" si="25"/>
        <v>0.00026909182925833377</v>
      </c>
      <c r="N122" s="28">
        <f t="shared" si="26"/>
        <v>0.0002498019488907132</v>
      </c>
      <c r="O122" s="25">
        <f t="shared" si="27"/>
        <v>0.39164792182199804</v>
      </c>
      <c r="P122" s="25">
        <f t="shared" si="28"/>
        <v>0.9277515019633544</v>
      </c>
      <c r="Q122" s="25">
        <f t="shared" si="29"/>
        <v>0.0002496503487604857</v>
      </c>
      <c r="R122" s="28">
        <f t="shared" si="23"/>
        <v>1</v>
      </c>
      <c r="S122" s="25">
        <f t="shared" si="30"/>
        <v>0.00026909182925833377</v>
      </c>
      <c r="T122" s="25">
        <f t="shared" si="31"/>
        <v>0.0002496503487604857</v>
      </c>
      <c r="U122" s="28">
        <f t="shared" si="32"/>
        <v>1</v>
      </c>
      <c r="V122" s="17">
        <f t="shared" si="33"/>
        <v>0.00026909182925833377</v>
      </c>
      <c r="W122" s="25">
        <f t="shared" si="34"/>
        <v>1</v>
      </c>
      <c r="X122" s="1">
        <f t="shared" si="35"/>
        <v>0.00026909182925833377</v>
      </c>
      <c r="Y122" s="1">
        <f t="shared" si="36"/>
        <v>0.00026909182925833377</v>
      </c>
      <c r="Z122" s="25">
        <f t="shared" si="37"/>
        <v>0.0002496503487604857</v>
      </c>
      <c r="AA122" s="25">
        <f t="shared" si="39"/>
        <v>0.0005354576469841948</v>
      </c>
      <c r="AB122" s="72">
        <f t="shared" si="40"/>
        <v>0.0004972192826876746</v>
      </c>
      <c r="AC122" s="83">
        <f t="shared" si="38"/>
        <v>232</v>
      </c>
      <c r="AD122" s="70"/>
      <c r="AJ122" s="13"/>
      <c r="AK122" s="13"/>
      <c r="AL122" s="13"/>
      <c r="AM122" s="13"/>
      <c r="AN122" s="13"/>
      <c r="AO122" s="13"/>
      <c r="AP122" s="13"/>
      <c r="AQ122" s="13"/>
    </row>
    <row r="123" spans="11:43" ht="12.75">
      <c r="K123" s="70">
        <v>234</v>
      </c>
      <c r="L123" s="27">
        <f t="shared" si="24"/>
        <v>0.385033756761056</v>
      </c>
      <c r="M123" s="17">
        <f t="shared" si="25"/>
        <v>0.000266365817725861</v>
      </c>
      <c r="N123" s="28">
        <f t="shared" si="26"/>
        <v>0.0002442142292106361</v>
      </c>
      <c r="O123" s="25">
        <f t="shared" si="27"/>
        <v>0.40060898362212166</v>
      </c>
      <c r="P123" s="25">
        <f t="shared" si="28"/>
        <v>0.9294320721812079</v>
      </c>
      <c r="Q123" s="25">
        <f t="shared" si="29"/>
        <v>0.00024756893392718893</v>
      </c>
      <c r="R123" s="28">
        <f t="shared" si="23"/>
        <v>1</v>
      </c>
      <c r="S123" s="25">
        <f t="shared" si="30"/>
        <v>0.000266365817725861</v>
      </c>
      <c r="T123" s="25">
        <f t="shared" si="31"/>
        <v>0.00024756893392718893</v>
      </c>
      <c r="U123" s="28">
        <f t="shared" si="32"/>
        <v>1</v>
      </c>
      <c r="V123" s="17">
        <f t="shared" si="33"/>
        <v>0.000266365817725861</v>
      </c>
      <c r="W123" s="25">
        <f t="shared" si="34"/>
        <v>1</v>
      </c>
      <c r="X123" s="1">
        <f t="shared" si="35"/>
        <v>0.000266365817725861</v>
      </c>
      <c r="Y123" s="1">
        <f t="shared" si="36"/>
        <v>0.000266365817725861</v>
      </c>
      <c r="Z123" s="25">
        <f t="shared" si="37"/>
        <v>0.00024756893392718893</v>
      </c>
      <c r="AA123" s="25">
        <f t="shared" si="39"/>
        <v>0.0005300532747872096</v>
      </c>
      <c r="AB123" s="72">
        <f t="shared" si="40"/>
        <v>0.0004930889137216682</v>
      </c>
      <c r="AC123" s="83">
        <f t="shared" si="38"/>
        <v>234</v>
      </c>
      <c r="AD123" s="70"/>
      <c r="AJ123" s="13"/>
      <c r="AK123" s="13"/>
      <c r="AL123" s="13"/>
      <c r="AM123" s="13"/>
      <c r="AN123" s="13"/>
      <c r="AO123" s="13"/>
      <c r="AP123" s="13"/>
      <c r="AQ123" s="13"/>
    </row>
    <row r="124" spans="11:43" ht="12.75">
      <c r="K124" s="70">
        <v>236</v>
      </c>
      <c r="L124" s="27">
        <f t="shared" si="24"/>
        <v>0.38450371132946404</v>
      </c>
      <c r="M124" s="17">
        <f t="shared" si="25"/>
        <v>0.00026368745706134865</v>
      </c>
      <c r="N124" s="28">
        <f t="shared" si="26"/>
        <v>0.00023879462811975978</v>
      </c>
      <c r="O124" s="25">
        <f t="shared" si="27"/>
        <v>0.4097010679028637</v>
      </c>
      <c r="P124" s="25">
        <f t="shared" si="28"/>
        <v>0.9311022319023594</v>
      </c>
      <c r="Q124" s="25">
        <f t="shared" si="29"/>
        <v>0.0002455199797944793</v>
      </c>
      <c r="R124" s="28">
        <f t="shared" si="23"/>
        <v>1</v>
      </c>
      <c r="S124" s="25">
        <f t="shared" si="30"/>
        <v>0.00026368745706134865</v>
      </c>
      <c r="T124" s="25">
        <f t="shared" si="31"/>
        <v>0.0002455199797944793</v>
      </c>
      <c r="U124" s="28">
        <f t="shared" si="32"/>
        <v>1</v>
      </c>
      <c r="V124" s="17">
        <f t="shared" si="33"/>
        <v>0.00026368745706134865</v>
      </c>
      <c r="W124" s="25">
        <f t="shared" si="34"/>
        <v>1</v>
      </c>
      <c r="X124" s="1">
        <f t="shared" si="35"/>
        <v>0.00026368745706134865</v>
      </c>
      <c r="Y124" s="1">
        <f t="shared" si="36"/>
        <v>0.00026368745706134865</v>
      </c>
      <c r="Z124" s="25">
        <f t="shared" si="37"/>
        <v>0.0002455199797944793</v>
      </c>
      <c r="AA124" s="25">
        <f t="shared" si="39"/>
        <v>0.0005247430346389547</v>
      </c>
      <c r="AB124" s="72">
        <f t="shared" si="40"/>
        <v>0.0004890227352689838</v>
      </c>
      <c r="AC124" s="83">
        <f t="shared" si="38"/>
        <v>236</v>
      </c>
      <c r="AD124" s="70"/>
      <c r="AJ124" s="13"/>
      <c r="AK124" s="13"/>
      <c r="AL124" s="13"/>
      <c r="AM124" s="13"/>
      <c r="AN124" s="13"/>
      <c r="AO124" s="13"/>
      <c r="AP124" s="13"/>
      <c r="AQ124" s="13"/>
    </row>
    <row r="125" spans="11:43" ht="12.75">
      <c r="K125" s="70">
        <v>238</v>
      </c>
      <c r="L125" s="27">
        <f t="shared" si="24"/>
        <v>0.38397897594617125</v>
      </c>
      <c r="M125" s="17">
        <f t="shared" si="25"/>
        <v>0.00026105557757760613</v>
      </c>
      <c r="N125" s="28">
        <f t="shared" si="26"/>
        <v>0.00023353681611977938</v>
      </c>
      <c r="O125" s="25">
        <f t="shared" si="27"/>
        <v>0.41892501480346556</v>
      </c>
      <c r="P125" s="25">
        <f t="shared" si="28"/>
        <v>0.9327621257282521</v>
      </c>
      <c r="Q125" s="25">
        <f t="shared" si="29"/>
        <v>0.00024350275547450453</v>
      </c>
      <c r="R125" s="28">
        <f t="shared" si="23"/>
        <v>1</v>
      </c>
      <c r="S125" s="25">
        <f t="shared" si="30"/>
        <v>0.00026105557757760613</v>
      </c>
      <c r="T125" s="25">
        <f t="shared" si="31"/>
        <v>0.00024350275547450453</v>
      </c>
      <c r="U125" s="28">
        <f t="shared" si="32"/>
        <v>1</v>
      </c>
      <c r="V125" s="17">
        <f t="shared" si="33"/>
        <v>0.00026105557757760613</v>
      </c>
      <c r="W125" s="25">
        <f t="shared" si="34"/>
        <v>1</v>
      </c>
      <c r="X125" s="1">
        <f t="shared" si="35"/>
        <v>0.00026105557757760613</v>
      </c>
      <c r="Y125" s="1">
        <f t="shared" si="36"/>
        <v>0.00026105557757760613</v>
      </c>
      <c r="Z125" s="25">
        <f t="shared" si="37"/>
        <v>0.00024350275547450453</v>
      </c>
      <c r="AA125" s="25">
        <f t="shared" si="39"/>
        <v>0.0005195246238281308</v>
      </c>
      <c r="AB125" s="72">
        <f t="shared" si="40"/>
        <v>0.0004850193068244346</v>
      </c>
      <c r="AC125" s="83">
        <f t="shared" si="38"/>
        <v>238</v>
      </c>
      <c r="AD125" s="70"/>
      <c r="AJ125" s="13"/>
      <c r="AK125" s="13"/>
      <c r="AL125" s="13"/>
      <c r="AM125" s="13"/>
      <c r="AN125" s="13"/>
      <c r="AO125" s="13"/>
      <c r="AP125" s="13"/>
      <c r="AQ125" s="13"/>
    </row>
    <row r="126" spans="11:43" ht="12.75">
      <c r="K126" s="70">
        <v>240</v>
      </c>
      <c r="L126" s="27">
        <f t="shared" si="24"/>
        <v>0.38345945878783294</v>
      </c>
      <c r="M126" s="17">
        <f t="shared" si="25"/>
        <v>0.0002584690462505246</v>
      </c>
      <c r="N126" s="28">
        <f t="shared" si="26"/>
        <v>0.00022843474895052181</v>
      </c>
      <c r="O126" s="25">
        <f t="shared" si="27"/>
        <v>0.42828166292389863</v>
      </c>
      <c r="P126" s="25">
        <f t="shared" si="28"/>
        <v>0.9344118951707544</v>
      </c>
      <c r="Q126" s="25">
        <f t="shared" si="29"/>
        <v>0.0002415165513499301</v>
      </c>
      <c r="R126" s="28">
        <f t="shared" si="23"/>
        <v>1</v>
      </c>
      <c r="S126" s="25">
        <f t="shared" si="30"/>
        <v>0.0002584690462505246</v>
      </c>
      <c r="T126" s="25">
        <f t="shared" si="31"/>
        <v>0.0002415165513499301</v>
      </c>
      <c r="U126" s="28">
        <f t="shared" si="32"/>
        <v>1</v>
      </c>
      <c r="V126" s="17">
        <f t="shared" si="33"/>
        <v>0.0002584690462505246</v>
      </c>
      <c r="W126" s="25">
        <f t="shared" si="34"/>
        <v>1</v>
      </c>
      <c r="X126" s="1">
        <f t="shared" si="35"/>
        <v>0.0002584690462505246</v>
      </c>
      <c r="Y126" s="1">
        <f t="shared" si="36"/>
        <v>0.0002584690462505246</v>
      </c>
      <c r="Z126" s="25">
        <f t="shared" si="37"/>
        <v>0.0002415165513499301</v>
      </c>
      <c r="AA126" s="25">
        <f t="shared" si="39"/>
        <v>0.0005143958115812061</v>
      </c>
      <c r="AB126" s="72">
        <f t="shared" si="40"/>
        <v>0.00048107722967239764</v>
      </c>
      <c r="AC126" s="83">
        <f t="shared" si="38"/>
        <v>240</v>
      </c>
      <c r="AD126" s="70"/>
      <c r="AJ126" s="13"/>
      <c r="AK126" s="13"/>
      <c r="AL126" s="13"/>
      <c r="AM126" s="13"/>
      <c r="AN126" s="13"/>
      <c r="AO126" s="13"/>
      <c r="AP126" s="13"/>
      <c r="AQ126" s="13"/>
    </row>
    <row r="127" spans="11:43" ht="12.75">
      <c r="K127" s="70">
        <v>242</v>
      </c>
      <c r="L127" s="27">
        <f t="shared" si="24"/>
        <v>0.3829450702616519</v>
      </c>
      <c r="M127" s="17">
        <f t="shared" si="25"/>
        <v>0.00025592676533068144</v>
      </c>
      <c r="N127" s="28">
        <f t="shared" si="26"/>
        <v>0.00022348265265964052</v>
      </c>
      <c r="O127" s="25">
        <f t="shared" si="27"/>
        <v>0.4377718493396111</v>
      </c>
      <c r="P127" s="25">
        <f t="shared" si="28"/>
        <v>0.9360516787407234</v>
      </c>
      <c r="Q127" s="25">
        <f t="shared" si="29"/>
        <v>0.00023956067832246752</v>
      </c>
      <c r="R127" s="28">
        <f t="shared" si="23"/>
        <v>1</v>
      </c>
      <c r="S127" s="25">
        <f t="shared" si="30"/>
        <v>0.00025592676533068144</v>
      </c>
      <c r="T127" s="25">
        <f t="shared" si="31"/>
        <v>0.00023956067832246752</v>
      </c>
      <c r="U127" s="28">
        <f t="shared" si="32"/>
        <v>1</v>
      </c>
      <c r="V127" s="17">
        <f t="shared" si="33"/>
        <v>0.00025592676533068144</v>
      </c>
      <c r="W127" s="25">
        <f t="shared" si="34"/>
        <v>1</v>
      </c>
      <c r="X127" s="1">
        <f t="shared" si="35"/>
        <v>0.00025592676533068144</v>
      </c>
      <c r="Y127" s="1">
        <f t="shared" si="36"/>
        <v>0.00025592676533068144</v>
      </c>
      <c r="Z127" s="25">
        <f t="shared" si="37"/>
        <v>0.00023956067832246752</v>
      </c>
      <c r="AA127" s="25">
        <f t="shared" si="39"/>
        <v>0.0005093544363468626</v>
      </c>
      <c r="AB127" s="72">
        <f t="shared" si="40"/>
        <v>0.00047719514541479037</v>
      </c>
      <c r="AC127" s="83">
        <f t="shared" si="38"/>
        <v>242</v>
      </c>
      <c r="AD127" s="70"/>
      <c r="AJ127" s="13"/>
      <c r="AK127" s="13"/>
      <c r="AL127" s="13"/>
      <c r="AM127" s="13"/>
      <c r="AN127" s="13"/>
      <c r="AO127" s="13"/>
      <c r="AP127" s="13"/>
      <c r="AQ127" s="13"/>
    </row>
    <row r="128" spans="11:43" ht="12.75">
      <c r="K128" s="70">
        <v>244</v>
      </c>
      <c r="L128" s="27">
        <f t="shared" si="24"/>
        <v>0.382435722936166</v>
      </c>
      <c r="M128" s="17">
        <f t="shared" si="25"/>
        <v>0.00025342767101618107</v>
      </c>
      <c r="N128" s="28">
        <f t="shared" si="26"/>
        <v>0.00021867500956052326</v>
      </c>
      <c r="O128" s="25">
        <f t="shared" si="27"/>
        <v>0.4473964096160467</v>
      </c>
      <c r="P128" s="25">
        <f t="shared" si="28"/>
        <v>0.9376816120334002</v>
      </c>
      <c r="Q128" s="25">
        <f t="shared" si="29"/>
        <v>0.00023763446709232288</v>
      </c>
      <c r="R128" s="28">
        <f t="shared" si="23"/>
        <v>1</v>
      </c>
      <c r="S128" s="25">
        <f t="shared" si="30"/>
        <v>0.00025342767101618107</v>
      </c>
      <c r="T128" s="25">
        <f t="shared" si="31"/>
        <v>0.00023763446709232288</v>
      </c>
      <c r="U128" s="28">
        <f t="shared" si="32"/>
        <v>1</v>
      </c>
      <c r="V128" s="17">
        <f t="shared" si="33"/>
        <v>0.00025342767101618107</v>
      </c>
      <c r="W128" s="25">
        <f t="shared" si="34"/>
        <v>1</v>
      </c>
      <c r="X128" s="1">
        <f t="shared" si="35"/>
        <v>0.00025342767101618107</v>
      </c>
      <c r="Y128" s="1">
        <f t="shared" si="36"/>
        <v>0.00025342767101618107</v>
      </c>
      <c r="Z128" s="25">
        <f t="shared" si="37"/>
        <v>0.00023763446709232288</v>
      </c>
      <c r="AA128" s="25">
        <f t="shared" si="39"/>
        <v>0.0005043984031998488</v>
      </c>
      <c r="AB128" s="72">
        <f t="shared" si="40"/>
        <v>0.00047337173455944386</v>
      </c>
      <c r="AC128" s="83">
        <f t="shared" si="38"/>
        <v>244</v>
      </c>
      <c r="AD128" s="70"/>
      <c r="AJ128" s="13"/>
      <c r="AK128" s="13"/>
      <c r="AL128" s="13"/>
      <c r="AM128" s="13"/>
      <c r="AN128" s="13"/>
      <c r="AO128" s="13"/>
      <c r="AP128" s="13"/>
      <c r="AQ128" s="13"/>
    </row>
    <row r="129" spans="11:43" ht="12.75">
      <c r="K129" s="70">
        <v>246</v>
      </c>
      <c r="L129" s="27">
        <f t="shared" si="24"/>
        <v>0.38193133147463165</v>
      </c>
      <c r="M129" s="17">
        <f t="shared" si="25"/>
        <v>0.00025097073218366774</v>
      </c>
      <c r="N129" s="28">
        <f t="shared" si="26"/>
        <v>0.00021400654501940714</v>
      </c>
      <c r="O129" s="25">
        <f t="shared" si="27"/>
        <v>0.457156177822789</v>
      </c>
      <c r="P129" s="25">
        <f t="shared" si="28"/>
        <v>0.9393018278107486</v>
      </c>
      <c r="Q129" s="25">
        <f t="shared" si="29"/>
        <v>0.00023573726746712098</v>
      </c>
      <c r="R129" s="28">
        <f t="shared" si="23"/>
        <v>1</v>
      </c>
      <c r="S129" s="25">
        <f t="shared" si="30"/>
        <v>0.00025097073218366774</v>
      </c>
      <c r="T129" s="25">
        <f t="shared" si="31"/>
        <v>0.00023573726746712098</v>
      </c>
      <c r="U129" s="28">
        <f t="shared" si="32"/>
        <v>1</v>
      </c>
      <c r="V129" s="17">
        <f t="shared" si="33"/>
        <v>0.00025097073218366774</v>
      </c>
      <c r="W129" s="25">
        <f t="shared" si="34"/>
        <v>1</v>
      </c>
      <c r="X129" s="1">
        <f t="shared" si="35"/>
        <v>0.00025097073218366774</v>
      </c>
      <c r="Y129" s="1">
        <f t="shared" si="36"/>
        <v>0.00025097073218366774</v>
      </c>
      <c r="Z129" s="25">
        <f t="shared" si="37"/>
        <v>0.00023573726746712098</v>
      </c>
      <c r="AA129" s="25">
        <f t="shared" si="39"/>
        <v>0.0004995256813582847</v>
      </c>
      <c r="AB129" s="72">
        <f t="shared" si="40"/>
        <v>0.0004696057151660739</v>
      </c>
      <c r="AC129" s="83">
        <f t="shared" si="38"/>
        <v>246</v>
      </c>
      <c r="AD129" s="70"/>
      <c r="AJ129" s="13"/>
      <c r="AK129" s="13"/>
      <c r="AL129" s="13"/>
      <c r="AM129" s="13"/>
      <c r="AN129" s="13"/>
      <c r="AO129" s="13"/>
      <c r="AP129" s="13"/>
      <c r="AQ129" s="13"/>
    </row>
    <row r="130" spans="11:43" ht="12.75">
      <c r="K130" s="70">
        <v>248</v>
      </c>
      <c r="L130" s="27">
        <f t="shared" si="24"/>
        <v>0.381431812570889</v>
      </c>
      <c r="M130" s="17">
        <f t="shared" si="25"/>
        <v>0.00024855494917461695</v>
      </c>
      <c r="N130" s="28">
        <f t="shared" si="26"/>
        <v>0.00020947221501683687</v>
      </c>
      <c r="O130" s="25">
        <f t="shared" si="27"/>
        <v>0.4670519865475672</v>
      </c>
      <c r="P130" s="25">
        <f t="shared" si="28"/>
        <v>0.9409124560809032</v>
      </c>
      <c r="Q130" s="25">
        <f t="shared" si="29"/>
        <v>0.0002338684476989529</v>
      </c>
      <c r="R130" s="28">
        <f t="shared" si="23"/>
        <v>1</v>
      </c>
      <c r="S130" s="25">
        <f t="shared" si="30"/>
        <v>0.00024855494917461695</v>
      </c>
      <c r="T130" s="25">
        <f t="shared" si="31"/>
        <v>0.0002338684476989529</v>
      </c>
      <c r="U130" s="28">
        <f t="shared" si="32"/>
        <v>1</v>
      </c>
      <c r="V130" s="17">
        <f t="shared" si="33"/>
        <v>0.00024855494917461695</v>
      </c>
      <c r="W130" s="25">
        <f t="shared" si="34"/>
        <v>1</v>
      </c>
      <c r="X130" s="1">
        <f t="shared" si="35"/>
        <v>0.00024855494917461695</v>
      </c>
      <c r="Y130" s="1">
        <f t="shared" si="36"/>
        <v>0.00024855494917461695</v>
      </c>
      <c r="Z130" s="25">
        <f t="shared" si="37"/>
        <v>0.0002338684476989529</v>
      </c>
      <c r="AA130" s="25">
        <f t="shared" si="39"/>
        <v>0.0004947343018087924</v>
      </c>
      <c r="AB130" s="72">
        <f t="shared" si="40"/>
        <v>0.0004658958415472047</v>
      </c>
      <c r="AC130" s="83">
        <f t="shared" si="38"/>
        <v>248</v>
      </c>
      <c r="AD130" s="70"/>
      <c r="AJ130" s="13"/>
      <c r="AK130" s="13"/>
      <c r="AL130" s="13"/>
      <c r="AM130" s="13"/>
      <c r="AN130" s="13"/>
      <c r="AO130" s="13"/>
      <c r="AP130" s="13"/>
      <c r="AQ130" s="13"/>
    </row>
    <row r="131" spans="11:43" ht="12.75">
      <c r="K131" s="70">
        <v>250</v>
      </c>
      <c r="L131" s="27">
        <f t="shared" si="24"/>
        <v>0.3809370848876027</v>
      </c>
      <c r="M131" s="17">
        <f t="shared" si="25"/>
        <v>0.00024617935263417546</v>
      </c>
      <c r="N131" s="28">
        <f t="shared" si="26"/>
        <v>0.00020506719443276632</v>
      </c>
      <c r="O131" s="25">
        <f t="shared" si="27"/>
        <v>0.4770846669100403</v>
      </c>
      <c r="P131" s="25">
        <f t="shared" si="28"/>
        <v>0.9425136241748366</v>
      </c>
      <c r="Q131" s="25">
        <f t="shared" si="29"/>
        <v>0.00023202739384825183</v>
      </c>
      <c r="R131" s="28">
        <f aca="true" t="shared" si="41" ref="R131:R194">IF((LOG(K131/$I$11))*$G$11&lt;0,0,IF((LOG(K131/$I$11))*$G$11&gt;1,1,(LOG(K131/$I$11))*$G$11))</f>
        <v>1</v>
      </c>
      <c r="S131" s="25">
        <f t="shared" si="30"/>
        <v>0.00024617935263417546</v>
      </c>
      <c r="T131" s="25">
        <f t="shared" si="31"/>
        <v>0.00023202739384825183</v>
      </c>
      <c r="U131" s="28">
        <f t="shared" si="32"/>
        <v>1</v>
      </c>
      <c r="V131" s="17">
        <f t="shared" si="33"/>
        <v>0.00024617935263417546</v>
      </c>
      <c r="W131" s="25">
        <f t="shared" si="34"/>
        <v>1</v>
      </c>
      <c r="X131" s="1">
        <f t="shared" si="35"/>
        <v>0.00024617935263417546</v>
      </c>
      <c r="Y131" s="1">
        <f t="shared" si="36"/>
        <v>0.00024617935263417546</v>
      </c>
      <c r="Z131" s="25">
        <f t="shared" si="37"/>
        <v>0.00023202739384825183</v>
      </c>
      <c r="AA131" s="25">
        <f t="shared" si="39"/>
        <v>0.0004900223550341368</v>
      </c>
      <c r="AB131" s="72">
        <f t="shared" si="40"/>
        <v>0.0004622409030215119</v>
      </c>
      <c r="AC131" s="83">
        <f t="shared" si="38"/>
        <v>250</v>
      </c>
      <c r="AD131" s="70"/>
      <c r="AJ131" s="13"/>
      <c r="AK131" s="13"/>
      <c r="AL131" s="13"/>
      <c r="AM131" s="13"/>
      <c r="AN131" s="13"/>
      <c r="AO131" s="13"/>
      <c r="AP131" s="13"/>
      <c r="AQ131" s="13"/>
    </row>
    <row r="132" spans="11:43" ht="12.75">
      <c r="K132" s="70">
        <v>252</v>
      </c>
      <c r="L132" s="27">
        <f aca="true" t="shared" si="42" ref="L132:L195">$G$3+($G$4-$G$3)*(1+(K132*$G$5)^$G$6)^(1/$G$6-1)</f>
        <v>0.3804470689967731</v>
      </c>
      <c r="M132" s="17">
        <f aca="true" t="shared" si="43" ref="M132:M195">(($G$4-$G$3)*($G$6-1)*(1/K132)*(($G$5*K132)^$G$6))*((1+($G$5*K132)^$G$6)^((1/$G$6)-2))</f>
        <v>0.0002438430023999613</v>
      </c>
      <c r="N132" s="28">
        <f aca="true" t="shared" si="44" ref="N132:N195">((1-(($G$5*K132)^($G$6-1))*(1+($G$5*K132)^$G$6)^(1/$G$6-1))^2)/(1+($G$5*K132)^$G$6)^(($G$6-1)/(2*$G$6))</f>
        <v>0.0002007868660082616</v>
      </c>
      <c r="O132" s="25">
        <f aca="true" t="shared" si="45" ref="O132:O195">$N$171/N132</f>
        <v>0.4872550485752753</v>
      </c>
      <c r="P132" s="25">
        <f aca="true" t="shared" si="46" ref="P132:P195">IF((O132^0.08)&lt;0,0,IF((O132^0.08)&gt;1,1,O132^0.08))</f>
        <v>0.9441054568203455</v>
      </c>
      <c r="Q132" s="25">
        <f aca="true" t="shared" si="47" ref="Q132:Q195">P132*M132</f>
        <v>0.00023021350917326006</v>
      </c>
      <c r="R132" s="28">
        <f t="shared" si="41"/>
        <v>1</v>
      </c>
      <c r="S132" s="25">
        <f aca="true" t="shared" si="48" ref="S132:S195">R132*M132</f>
        <v>0.0002438430023999613</v>
      </c>
      <c r="T132" s="25">
        <f aca="true" t="shared" si="49" ref="T132:T195">M132*P132*R132</f>
        <v>0.00023021350917326006</v>
      </c>
      <c r="U132" s="28">
        <f aca="true" t="shared" si="50" ref="U132:U195">IF((2.5-($G$36*(K132^$G$37)))&lt;0,0,IF((2.5-($G$36*(K132^$G$37)))&gt;1,1,2.5-($G$36*(K132^$G$37))))</f>
        <v>1</v>
      </c>
      <c r="V132" s="17">
        <f aca="true" t="shared" si="51" ref="V132:V195">U132*M132</f>
        <v>0.0002438430023999613</v>
      </c>
      <c r="W132" s="25">
        <f aca="true" t="shared" si="52" ref="W132:W195">IF((12000/K132)^-$G$62&lt;0,0,IF((12000/K132)^-$G$62&gt;1,1,(12000/K132)^-$G$62))</f>
        <v>1</v>
      </c>
      <c r="X132" s="1">
        <f aca="true" t="shared" si="53" ref="X132:X195">W132*M132</f>
        <v>0.0002438430023999613</v>
      </c>
      <c r="Y132" s="1">
        <f aca="true" t="shared" si="54" ref="Y132:Y195">W132*U132*M132</f>
        <v>0.0002438430023999613</v>
      </c>
      <c r="Z132" s="25">
        <f aca="true" t="shared" si="55" ref="Z132:Z195">M132*P132*R132*U132*W132</f>
        <v>0.00023021350917326006</v>
      </c>
      <c r="AA132" s="25">
        <f t="shared" si="39"/>
        <v>0.0004853879888383506</v>
      </c>
      <c r="AB132" s="72">
        <f t="shared" si="40"/>
        <v>0.00045863972271719533</v>
      </c>
      <c r="AC132" s="83">
        <f aca="true" t="shared" si="56" ref="AC132:AC195">K132</f>
        <v>252</v>
      </c>
      <c r="AD132" s="70"/>
      <c r="AJ132" s="13"/>
      <c r="AK132" s="13"/>
      <c r="AL132" s="13"/>
      <c r="AM132" s="13"/>
      <c r="AN132" s="13"/>
      <c r="AO132" s="13"/>
      <c r="AP132" s="13"/>
      <c r="AQ132" s="13"/>
    </row>
    <row r="133" spans="11:43" ht="12.75">
      <c r="K133" s="70">
        <v>254</v>
      </c>
      <c r="L133" s="27">
        <f t="shared" si="42"/>
        <v>0.3799616873224234</v>
      </c>
      <c r="M133" s="17">
        <f t="shared" si="43"/>
        <v>0.00024154498643838934</v>
      </c>
      <c r="N133" s="28">
        <f t="shared" si="44"/>
        <v>0.00019662680994003131</v>
      </c>
      <c r="O133" s="25">
        <f t="shared" si="45"/>
        <v>0.497563959767089</v>
      </c>
      <c r="P133" s="25">
        <f t="shared" si="46"/>
        <v>0.9456880762134955</v>
      </c>
      <c r="Q133" s="25">
        <f t="shared" si="47"/>
        <v>0.00022842621354393527</v>
      </c>
      <c r="R133" s="28">
        <f t="shared" si="41"/>
        <v>1</v>
      </c>
      <c r="S133" s="25">
        <f t="shared" si="48"/>
        <v>0.00024154498643838934</v>
      </c>
      <c r="T133" s="25">
        <f t="shared" si="49"/>
        <v>0.00022842621354393527</v>
      </c>
      <c r="U133" s="28">
        <f t="shared" si="50"/>
        <v>1</v>
      </c>
      <c r="V133" s="17">
        <f t="shared" si="51"/>
        <v>0.00024154498643838934</v>
      </c>
      <c r="W133" s="25">
        <f t="shared" si="52"/>
        <v>1</v>
      </c>
      <c r="X133" s="1">
        <f t="shared" si="53"/>
        <v>0.00024154498643838934</v>
      </c>
      <c r="Y133" s="1">
        <f t="shared" si="54"/>
        <v>0.00024154498643838934</v>
      </c>
      <c r="Z133" s="25">
        <f t="shared" si="55"/>
        <v>0.00022842621354393527</v>
      </c>
      <c r="AA133" s="25">
        <f t="shared" si="39"/>
        <v>0.0004808294062645966</v>
      </c>
      <c r="AB133" s="72">
        <f t="shared" si="40"/>
        <v>0.00045509115642311087</v>
      </c>
      <c r="AC133" s="83">
        <f t="shared" si="56"/>
        <v>254</v>
      </c>
      <c r="AD133" s="70"/>
      <c r="AJ133" s="13"/>
      <c r="AK133" s="13"/>
      <c r="AL133" s="13"/>
      <c r="AM133" s="13"/>
      <c r="AN133" s="13"/>
      <c r="AO133" s="13"/>
      <c r="AP133" s="13"/>
      <c r="AQ133" s="13"/>
    </row>
    <row r="134" spans="11:43" ht="12.75">
      <c r="K134" s="70">
        <v>256</v>
      </c>
      <c r="L134" s="27">
        <f t="shared" si="42"/>
        <v>0.3794808640853673</v>
      </c>
      <c r="M134" s="17">
        <f t="shared" si="43"/>
        <v>0.0002392844198262073</v>
      </c>
      <c r="N134" s="28">
        <f t="shared" si="44"/>
        <v>0.00019258279406727578</v>
      </c>
      <c r="O134" s="25">
        <f t="shared" si="45"/>
        <v>0.5080122272810927</v>
      </c>
      <c r="P134" s="25">
        <f t="shared" si="46"/>
        <v>0.9472616020876025</v>
      </c>
      <c r="Q134" s="25">
        <f t="shared" si="47"/>
        <v>0.0002266649428791756</v>
      </c>
      <c r="R134" s="28">
        <f t="shared" si="41"/>
        <v>1</v>
      </c>
      <c r="S134" s="25">
        <f t="shared" si="48"/>
        <v>0.0002392844198262073</v>
      </c>
      <c r="T134" s="25">
        <f t="shared" si="49"/>
        <v>0.0002266649428791756</v>
      </c>
      <c r="U134" s="28">
        <f t="shared" si="50"/>
        <v>1</v>
      </c>
      <c r="V134" s="17">
        <f t="shared" si="51"/>
        <v>0.0002392844198262073</v>
      </c>
      <c r="W134" s="25">
        <f t="shared" si="52"/>
        <v>1</v>
      </c>
      <c r="X134" s="1">
        <f t="shared" si="53"/>
        <v>0.0002392844198262073</v>
      </c>
      <c r="Y134" s="1">
        <f t="shared" si="54"/>
        <v>0.0002392844198262073</v>
      </c>
      <c r="Z134" s="25">
        <f t="shared" si="55"/>
        <v>0.0002266649428791756</v>
      </c>
      <c r="AA134" s="25">
        <f t="shared" si="39"/>
        <v>0.0004763448636012699</v>
      </c>
      <c r="AB134" s="72">
        <f t="shared" si="40"/>
        <v>0.0004515940914854992</v>
      </c>
      <c r="AC134" s="83">
        <f t="shared" si="56"/>
        <v>256</v>
      </c>
      <c r="AD134" s="70"/>
      <c r="AJ134" s="13"/>
      <c r="AK134" s="13"/>
      <c r="AL134" s="13"/>
      <c r="AM134" s="13"/>
      <c r="AN134" s="13"/>
      <c r="AO134" s="13"/>
      <c r="AP134" s="13"/>
      <c r="AQ134" s="13"/>
    </row>
    <row r="135" spans="11:43" ht="12.75">
      <c r="K135" s="70">
        <v>258</v>
      </c>
      <c r="L135" s="27">
        <f t="shared" si="42"/>
        <v>0.3790045252499711</v>
      </c>
      <c r="M135" s="17">
        <f t="shared" si="43"/>
        <v>0.00023706044377506258</v>
      </c>
      <c r="N135" s="28">
        <f t="shared" si="44"/>
        <v>0.0001886507646130659</v>
      </c>
      <c r="O135" s="25">
        <f t="shared" si="45"/>
        <v>0.5186006764976387</v>
      </c>
      <c r="P135" s="25">
        <f t="shared" si="46"/>
        <v>0.9488261517798814</v>
      </c>
      <c r="Q135" s="25">
        <f t="shared" si="47"/>
        <v>0.00022492914860632358</v>
      </c>
      <c r="R135" s="28">
        <f t="shared" si="41"/>
        <v>1</v>
      </c>
      <c r="S135" s="25">
        <f t="shared" si="48"/>
        <v>0.00023706044377506258</v>
      </c>
      <c r="T135" s="25">
        <f t="shared" si="49"/>
        <v>0.00022492914860632358</v>
      </c>
      <c r="U135" s="28">
        <f t="shared" si="50"/>
        <v>1</v>
      </c>
      <c r="V135" s="17">
        <f t="shared" si="51"/>
        <v>0.00023706044377506258</v>
      </c>
      <c r="W135" s="25">
        <f t="shared" si="52"/>
        <v>1</v>
      </c>
      <c r="X135" s="1">
        <f t="shared" si="53"/>
        <v>0.00023706044377506258</v>
      </c>
      <c r="Y135" s="1">
        <f t="shared" si="54"/>
        <v>0.00023706044377506258</v>
      </c>
      <c r="Z135" s="25">
        <f t="shared" si="55"/>
        <v>0.00022492914860632358</v>
      </c>
      <c r="AA135" s="25">
        <f t="shared" si="39"/>
        <v>0.00047193266847209283</v>
      </c>
      <c r="AB135" s="72">
        <f t="shared" si="40"/>
        <v>0.00044814744574826044</v>
      </c>
      <c r="AC135" s="83">
        <f t="shared" si="56"/>
        <v>258</v>
      </c>
      <c r="AD135" s="70"/>
      <c r="AJ135" s="13"/>
      <c r="AK135" s="13"/>
      <c r="AL135" s="13"/>
      <c r="AM135" s="13"/>
      <c r="AN135" s="13"/>
      <c r="AO135" s="13"/>
      <c r="AP135" s="13"/>
      <c r="AQ135" s="13"/>
    </row>
    <row r="136" spans="11:43" ht="12.75">
      <c r="K136" s="70">
        <v>260</v>
      </c>
      <c r="L136" s="27">
        <f t="shared" si="42"/>
        <v>0.378532598472825</v>
      </c>
      <c r="M136" s="17">
        <f t="shared" si="43"/>
        <v>0.00023487222469703025</v>
      </c>
      <c r="N136" s="28">
        <f t="shared" si="44"/>
        <v>0.00018482683744529437</v>
      </c>
      <c r="O136" s="25">
        <f t="shared" si="45"/>
        <v>0.5293301313944201</v>
      </c>
      <c r="P136" s="25">
        <f t="shared" si="46"/>
        <v>0.9503818402958196</v>
      </c>
      <c r="Q136" s="25">
        <f t="shared" si="47"/>
        <v>0.00022321829714193686</v>
      </c>
      <c r="R136" s="28">
        <f t="shared" si="41"/>
        <v>1</v>
      </c>
      <c r="S136" s="25">
        <f t="shared" si="48"/>
        <v>0.00023487222469703025</v>
      </c>
      <c r="T136" s="25">
        <f t="shared" si="49"/>
        <v>0.00022321829714193686</v>
      </c>
      <c r="U136" s="28">
        <f t="shared" si="50"/>
        <v>1</v>
      </c>
      <c r="V136" s="17">
        <f t="shared" si="51"/>
        <v>0.00023487222469703025</v>
      </c>
      <c r="W136" s="25">
        <f t="shared" si="52"/>
        <v>1</v>
      </c>
      <c r="X136" s="1">
        <f t="shared" si="53"/>
        <v>0.00023487222469703025</v>
      </c>
      <c r="Y136" s="1">
        <f t="shared" si="54"/>
        <v>0.00023487222469703025</v>
      </c>
      <c r="Z136" s="25">
        <f t="shared" si="55"/>
        <v>0.00022321829714193686</v>
      </c>
      <c r="AA136" s="25">
        <f t="shared" si="39"/>
        <v>0.0004675911780061803</v>
      </c>
      <c r="AB136" s="72">
        <f t="shared" si="40"/>
        <v>0.0004447501665348259</v>
      </c>
      <c r="AC136" s="83">
        <f t="shared" si="56"/>
        <v>260</v>
      </c>
      <c r="AD136" s="70"/>
      <c r="AJ136" s="13"/>
      <c r="AK136" s="13"/>
      <c r="AL136" s="13"/>
      <c r="AM136" s="13"/>
      <c r="AN136" s="13"/>
      <c r="AO136" s="13"/>
      <c r="AP136" s="13"/>
      <c r="AQ136" s="13"/>
    </row>
    <row r="137" spans="11:43" ht="12.75">
      <c r="K137" s="70">
        <v>262</v>
      </c>
      <c r="L137" s="27">
        <f t="shared" si="42"/>
        <v>0.37806501305324386</v>
      </c>
      <c r="M137" s="17">
        <f t="shared" si="43"/>
        <v>0.00023271895330915005</v>
      </c>
      <c r="N137" s="28">
        <f t="shared" si="44"/>
        <v>0.00018110728982448953</v>
      </c>
      <c r="O137" s="25">
        <f t="shared" si="45"/>
        <v>0.5402014145589821</v>
      </c>
      <c r="P137" s="25">
        <f t="shared" si="46"/>
        <v>0.9519287803714047</v>
      </c>
      <c r="Q137" s="25">
        <f t="shared" si="47"/>
        <v>0.00022153186939288908</v>
      </c>
      <c r="R137" s="28">
        <f t="shared" si="41"/>
        <v>1</v>
      </c>
      <c r="S137" s="25">
        <f t="shared" si="48"/>
        <v>0.00023271895330915005</v>
      </c>
      <c r="T137" s="25">
        <f t="shared" si="49"/>
        <v>0.00022153186939288908</v>
      </c>
      <c r="U137" s="28">
        <f t="shared" si="50"/>
        <v>1</v>
      </c>
      <c r="V137" s="17">
        <f t="shared" si="51"/>
        <v>0.00023271895330915005</v>
      </c>
      <c r="W137" s="25">
        <f t="shared" si="52"/>
        <v>1</v>
      </c>
      <c r="X137" s="1">
        <f t="shared" si="53"/>
        <v>0.00023271895330915005</v>
      </c>
      <c r="Y137" s="1">
        <f t="shared" si="54"/>
        <v>0.00023271895330915005</v>
      </c>
      <c r="Z137" s="25">
        <f t="shared" si="55"/>
        <v>0.00022153186939288908</v>
      </c>
      <c r="AA137" s="25">
        <f t="shared" si="39"/>
        <v>0.00046331879708426583</v>
      </c>
      <c r="AB137" s="72">
        <f t="shared" si="40"/>
        <v>0.00044140122966977496</v>
      </c>
      <c r="AC137" s="83">
        <f t="shared" si="56"/>
        <v>262</v>
      </c>
      <c r="AD137" s="70"/>
      <c r="AJ137" s="13"/>
      <c r="AK137" s="13"/>
      <c r="AL137" s="13"/>
      <c r="AM137" s="13"/>
      <c r="AN137" s="13"/>
      <c r="AO137" s="13"/>
      <c r="AP137" s="13"/>
      <c r="AQ137" s="13"/>
    </row>
    <row r="138" spans="11:43" ht="12.75">
      <c r="K138" s="70">
        <v>264</v>
      </c>
      <c r="L138" s="27">
        <f t="shared" si="42"/>
        <v>0.37760169988552184</v>
      </c>
      <c r="M138" s="17">
        <f t="shared" si="43"/>
        <v>0.00023059984377511578</v>
      </c>
      <c r="N138" s="28">
        <f t="shared" si="44"/>
        <v>0.0001774885526082195</v>
      </c>
      <c r="O138" s="25">
        <f t="shared" si="45"/>
        <v>0.5512153472009443</v>
      </c>
      <c r="P138" s="25">
        <f t="shared" si="46"/>
        <v>0.9534670825332631</v>
      </c>
      <c r="Q138" s="25">
        <f t="shared" si="47"/>
        <v>0.00021986936027688589</v>
      </c>
      <c r="R138" s="28">
        <f t="shared" si="41"/>
        <v>1</v>
      </c>
      <c r="S138" s="25">
        <f t="shared" si="48"/>
        <v>0.00023059984377511578</v>
      </c>
      <c r="T138" s="25">
        <f t="shared" si="49"/>
        <v>0.00021986936027688589</v>
      </c>
      <c r="U138" s="28">
        <f t="shared" si="50"/>
        <v>1</v>
      </c>
      <c r="V138" s="17">
        <f t="shared" si="51"/>
        <v>0.00023059984377511578</v>
      </c>
      <c r="W138" s="25">
        <f t="shared" si="52"/>
        <v>1</v>
      </c>
      <c r="X138" s="1">
        <f t="shared" si="53"/>
        <v>0.00023059984377511578</v>
      </c>
      <c r="Y138" s="1">
        <f t="shared" si="54"/>
        <v>0.00023059984377511578</v>
      </c>
      <c r="Z138" s="25">
        <f t="shared" si="55"/>
        <v>0.00021986936027688589</v>
      </c>
      <c r="AA138" s="25">
        <f t="shared" si="39"/>
        <v>0.0004591139766574838</v>
      </c>
      <c r="AB138" s="72">
        <f t="shared" si="40"/>
        <v>0.0004380996385384367</v>
      </c>
      <c r="AC138" s="83">
        <f t="shared" si="56"/>
        <v>264</v>
      </c>
      <c r="AD138" s="70"/>
      <c r="AJ138" s="13"/>
      <c r="AK138" s="13"/>
      <c r="AL138" s="13"/>
      <c r="AM138" s="13"/>
      <c r="AN138" s="13"/>
      <c r="AO138" s="13"/>
      <c r="AP138" s="13"/>
      <c r="AQ138" s="13"/>
    </row>
    <row r="139" spans="11:43" ht="12.75">
      <c r="K139" s="70">
        <v>266</v>
      </c>
      <c r="L139" s="27">
        <f t="shared" si="42"/>
        <v>0.37714259141286766</v>
      </c>
      <c r="M139" s="17">
        <f t="shared" si="43"/>
        <v>0.00022851413288236803</v>
      </c>
      <c r="N139" s="28">
        <f t="shared" si="44"/>
        <v>0.0001739672028837397</v>
      </c>
      <c r="O139" s="25">
        <f t="shared" si="45"/>
        <v>0.5623727491641882</v>
      </c>
      <c r="P139" s="25">
        <f t="shared" si="46"/>
        <v>0.9549968551568272</v>
      </c>
      <c r="Q139" s="25">
        <f t="shared" si="47"/>
        <v>0.0002182302782615508</v>
      </c>
      <c r="R139" s="28">
        <f t="shared" si="41"/>
        <v>1</v>
      </c>
      <c r="S139" s="25">
        <f t="shared" si="48"/>
        <v>0.00022851413288236803</v>
      </c>
      <c r="T139" s="25">
        <f t="shared" si="49"/>
        <v>0.0002182302782615508</v>
      </c>
      <c r="U139" s="28">
        <f t="shared" si="50"/>
        <v>1</v>
      </c>
      <c r="V139" s="17">
        <f t="shared" si="51"/>
        <v>0.00022851413288236803</v>
      </c>
      <c r="W139" s="25">
        <f t="shared" si="52"/>
        <v>1</v>
      </c>
      <c r="X139" s="1">
        <f t="shared" si="53"/>
        <v>0.00022851413288236803</v>
      </c>
      <c r="Y139" s="1">
        <f t="shared" si="54"/>
        <v>0.00022851413288236803</v>
      </c>
      <c r="Z139" s="25">
        <f t="shared" si="55"/>
        <v>0.0002182302782615508</v>
      </c>
      <c r="AA139" s="25">
        <f aca="true" t="shared" si="57" ref="AA139:AA202">(M139+M140)/2*(K140-K139)</f>
        <v>0.0004549752121352932</v>
      </c>
      <c r="AB139" s="72">
        <f aca="true" t="shared" si="58" ref="AB139:AB202">(Z139+Z140)/2*(K140-K139)</f>
        <v>0.0004348444231827986</v>
      </c>
      <c r="AC139" s="83">
        <f t="shared" si="56"/>
        <v>266</v>
      </c>
      <c r="AD139" s="70"/>
      <c r="AJ139" s="13"/>
      <c r="AK139" s="13"/>
      <c r="AL139" s="13"/>
      <c r="AM139" s="13"/>
      <c r="AN139" s="13"/>
      <c r="AO139" s="13"/>
      <c r="AP139" s="13"/>
      <c r="AQ139" s="13"/>
    </row>
    <row r="140" spans="11:43" ht="12.75">
      <c r="K140" s="70">
        <v>268</v>
      </c>
      <c r="L140" s="27">
        <f t="shared" si="42"/>
        <v>0.37668762158295177</v>
      </c>
      <c r="M140" s="17">
        <f t="shared" si="43"/>
        <v>0.0002264610792529252</v>
      </c>
      <c r="N140" s="28">
        <f t="shared" si="44"/>
        <v>0.00017053995700269222</v>
      </c>
      <c r="O140" s="25">
        <f t="shared" si="45"/>
        <v>0.5736744389386021</v>
      </c>
      <c r="P140" s="25">
        <f t="shared" si="46"/>
        <v>0.956518204522554</v>
      </c>
      <c r="Q140" s="25">
        <f t="shared" si="47"/>
        <v>0.0002166141449212478</v>
      </c>
      <c r="R140" s="28">
        <f t="shared" si="41"/>
        <v>1</v>
      </c>
      <c r="S140" s="25">
        <f t="shared" si="48"/>
        <v>0.0002264610792529252</v>
      </c>
      <c r="T140" s="25">
        <f t="shared" si="49"/>
        <v>0.0002166141449212478</v>
      </c>
      <c r="U140" s="28">
        <f t="shared" si="50"/>
        <v>1</v>
      </c>
      <c r="V140" s="17">
        <f t="shared" si="51"/>
        <v>0.0002264610792529252</v>
      </c>
      <c r="W140" s="25">
        <f t="shared" si="52"/>
        <v>1</v>
      </c>
      <c r="X140" s="1">
        <f t="shared" si="53"/>
        <v>0.0002264610792529252</v>
      </c>
      <c r="Y140" s="1">
        <f t="shared" si="54"/>
        <v>0.0002264610792529252</v>
      </c>
      <c r="Z140" s="25">
        <f t="shared" si="55"/>
        <v>0.0002166141449212478</v>
      </c>
      <c r="AA140" s="25">
        <f t="shared" si="57"/>
        <v>0.00045090104183930483</v>
      </c>
      <c r="AB140" s="72">
        <f t="shared" si="58"/>
        <v>0.00043163463943212966</v>
      </c>
      <c r="AC140" s="83">
        <f t="shared" si="56"/>
        <v>268</v>
      </c>
      <c r="AD140" s="70"/>
      <c r="AJ140" s="13"/>
      <c r="AK140" s="13"/>
      <c r="AL140" s="13"/>
      <c r="AM140" s="13"/>
      <c r="AN140" s="13"/>
      <c r="AO140" s="13"/>
      <c r="AP140" s="13"/>
      <c r="AQ140" s="13"/>
    </row>
    <row r="141" spans="11:43" ht="12.75">
      <c r="K141" s="70">
        <v>270</v>
      </c>
      <c r="L141" s="27">
        <f t="shared" si="42"/>
        <v>0.37623672580499956</v>
      </c>
      <c r="M141" s="17">
        <f t="shared" si="43"/>
        <v>0.00022443996258637963</v>
      </c>
      <c r="N141" s="28">
        <f t="shared" si="44"/>
        <v>0.0001672036639931518</v>
      </c>
      <c r="O141" s="25">
        <f t="shared" si="45"/>
        <v>0.5851212336718878</v>
      </c>
      <c r="P141" s="25">
        <f t="shared" si="46"/>
        <v>0.9580312348703385</v>
      </c>
      <c r="Q141" s="25">
        <f t="shared" si="47"/>
        <v>0.00021502049451088185</v>
      </c>
      <c r="R141" s="28">
        <f t="shared" si="41"/>
        <v>1</v>
      </c>
      <c r="S141" s="25">
        <f t="shared" si="48"/>
        <v>0.00022443996258637963</v>
      </c>
      <c r="T141" s="25">
        <f t="shared" si="49"/>
        <v>0.00021502049451088185</v>
      </c>
      <c r="U141" s="28">
        <f t="shared" si="50"/>
        <v>1</v>
      </c>
      <c r="V141" s="17">
        <f t="shared" si="51"/>
        <v>0.00022443996258637963</v>
      </c>
      <c r="W141" s="25">
        <f t="shared" si="52"/>
        <v>1</v>
      </c>
      <c r="X141" s="1">
        <f t="shared" si="53"/>
        <v>0.00022443996258637963</v>
      </c>
      <c r="Y141" s="1">
        <f t="shared" si="54"/>
        <v>0.00022443996258637963</v>
      </c>
      <c r="Z141" s="25">
        <f t="shared" si="55"/>
        <v>0.00021502049451088185</v>
      </c>
      <c r="AA141" s="25">
        <f t="shared" si="57"/>
        <v>0.00044689004551994705</v>
      </c>
      <c r="AB141" s="72">
        <f t="shared" si="58"/>
        <v>0.0004284693680668085</v>
      </c>
      <c r="AC141" s="83">
        <f t="shared" si="56"/>
        <v>270</v>
      </c>
      <c r="AD141" s="70"/>
      <c r="AJ141" s="13"/>
      <c r="AK141" s="13"/>
      <c r="AL141" s="13"/>
      <c r="AM141" s="13"/>
      <c r="AN141" s="13"/>
      <c r="AO141" s="13"/>
      <c r="AP141" s="13"/>
      <c r="AQ141" s="13"/>
    </row>
    <row r="142" spans="11:43" ht="12.75">
      <c r="K142" s="70">
        <v>272</v>
      </c>
      <c r="L142" s="27">
        <f t="shared" si="42"/>
        <v>0.3757898409083671</v>
      </c>
      <c r="M142" s="17">
        <f t="shared" si="43"/>
        <v>0.00022245008293356742</v>
      </c>
      <c r="N142" s="28">
        <f t="shared" si="44"/>
        <v>0.00016395529932625857</v>
      </c>
      <c r="O142" s="25">
        <f t="shared" si="45"/>
        <v>0.5967139491810494</v>
      </c>
      <c r="P142" s="25">
        <f t="shared" si="46"/>
        <v>0.9595360484521424</v>
      </c>
      <c r="Q142" s="25">
        <f t="shared" si="47"/>
        <v>0.00021344887355592663</v>
      </c>
      <c r="R142" s="28">
        <f t="shared" si="41"/>
        <v>1</v>
      </c>
      <c r="S142" s="25">
        <f t="shared" si="48"/>
        <v>0.00022245008293356742</v>
      </c>
      <c r="T142" s="25">
        <f t="shared" si="49"/>
        <v>0.00021344887355592663</v>
      </c>
      <c r="U142" s="28">
        <f t="shared" si="50"/>
        <v>1</v>
      </c>
      <c r="V142" s="17">
        <f t="shared" si="51"/>
        <v>0.00022245008293356742</v>
      </c>
      <c r="W142" s="25">
        <f t="shared" si="52"/>
        <v>1</v>
      </c>
      <c r="X142" s="1">
        <f t="shared" si="53"/>
        <v>0.00022245008293356742</v>
      </c>
      <c r="Y142" s="1">
        <f t="shared" si="54"/>
        <v>0.00022245008293356742</v>
      </c>
      <c r="Z142" s="25">
        <f t="shared" si="55"/>
        <v>0.00021344887355592663</v>
      </c>
      <c r="AA142" s="25">
        <f t="shared" si="57"/>
        <v>0.0004429408429330617</v>
      </c>
      <c r="AB142" s="72">
        <f t="shared" si="58"/>
        <v>0.0004253477140139087</v>
      </c>
      <c r="AC142" s="83">
        <f t="shared" si="56"/>
        <v>272</v>
      </c>
      <c r="AD142" s="70"/>
      <c r="AJ142" s="13"/>
      <c r="AK142" s="13"/>
      <c r="AL142" s="13"/>
      <c r="AM142" s="13"/>
      <c r="AN142" s="13"/>
      <c r="AO142" s="13"/>
      <c r="AP142" s="13"/>
      <c r="AQ142" s="13"/>
    </row>
    <row r="143" spans="11:43" ht="12.75">
      <c r="K143" s="70">
        <v>274</v>
      </c>
      <c r="L143" s="27">
        <f t="shared" si="42"/>
        <v>0.37534690510254126</v>
      </c>
      <c r="M143" s="17">
        <f t="shared" si="43"/>
        <v>0.00022049075999949427</v>
      </c>
      <c r="N143" s="28">
        <f t="shared" si="44"/>
        <v>0.00016079195901601233</v>
      </c>
      <c r="O143" s="25">
        <f t="shared" si="45"/>
        <v>0.6084533999638007</v>
      </c>
      <c r="P143" s="25">
        <f t="shared" si="46"/>
        <v>0.9610327455829357</v>
      </c>
      <c r="Q143" s="25">
        <f t="shared" si="47"/>
        <v>0.00021189884045798212</v>
      </c>
      <c r="R143" s="28">
        <f t="shared" si="41"/>
        <v>1</v>
      </c>
      <c r="S143" s="25">
        <f t="shared" si="48"/>
        <v>0.00022049075999949427</v>
      </c>
      <c r="T143" s="25">
        <f t="shared" si="49"/>
        <v>0.00021189884045798212</v>
      </c>
      <c r="U143" s="28">
        <f t="shared" si="50"/>
        <v>1</v>
      </c>
      <c r="V143" s="17">
        <f t="shared" si="51"/>
        <v>0.00022049075999949427</v>
      </c>
      <c r="W143" s="25">
        <f t="shared" si="52"/>
        <v>1</v>
      </c>
      <c r="X143" s="1">
        <f t="shared" si="53"/>
        <v>0.00022049075999949427</v>
      </c>
      <c r="Y143" s="1">
        <f t="shared" si="54"/>
        <v>0.00022049075999949427</v>
      </c>
      <c r="Z143" s="25">
        <f t="shared" si="55"/>
        <v>0.00021189884045798212</v>
      </c>
      <c r="AA143" s="25">
        <f t="shared" si="57"/>
        <v>0.00043905209247367157</v>
      </c>
      <c r="AB143" s="72">
        <f t="shared" si="58"/>
        <v>0.00042226880557316883</v>
      </c>
      <c r="AC143" s="83">
        <f t="shared" si="56"/>
        <v>274</v>
      </c>
      <c r="AD143" s="70"/>
      <c r="AJ143" s="13"/>
      <c r="AK143" s="13"/>
      <c r="AL143" s="13"/>
      <c r="AM143" s="13"/>
      <c r="AN143" s="13"/>
      <c r="AO143" s="13"/>
      <c r="AP143" s="13"/>
      <c r="AQ143" s="13"/>
    </row>
    <row r="144" spans="11:43" ht="12.75">
      <c r="K144" s="70">
        <v>276</v>
      </c>
      <c r="L144" s="27">
        <f t="shared" si="42"/>
        <v>0.3749078579385042</v>
      </c>
      <c r="M144" s="17">
        <f t="shared" si="43"/>
        <v>0.0002185613324741773</v>
      </c>
      <c r="N144" s="28">
        <f t="shared" si="44"/>
        <v>0.00015771085403237277</v>
      </c>
      <c r="O144" s="25">
        <f t="shared" si="45"/>
        <v>0.6203403992096236</v>
      </c>
      <c r="P144" s="25">
        <f t="shared" si="46"/>
        <v>0.9625214246899855</v>
      </c>
      <c r="Q144" s="25">
        <f t="shared" si="47"/>
        <v>0.0002103699651151867</v>
      </c>
      <c r="R144" s="28">
        <f t="shared" si="41"/>
        <v>1</v>
      </c>
      <c r="S144" s="25">
        <f t="shared" si="48"/>
        <v>0.0002185613324741773</v>
      </c>
      <c r="T144" s="25">
        <f t="shared" si="49"/>
        <v>0.0002103699651151867</v>
      </c>
      <c r="U144" s="28">
        <f t="shared" si="50"/>
        <v>1</v>
      </c>
      <c r="V144" s="17">
        <f t="shared" si="51"/>
        <v>0.0002185613324741773</v>
      </c>
      <c r="W144" s="25">
        <f t="shared" si="52"/>
        <v>1</v>
      </c>
      <c r="X144" s="1">
        <f t="shared" si="53"/>
        <v>0.0002185613324741773</v>
      </c>
      <c r="Y144" s="1">
        <f t="shared" si="54"/>
        <v>0.0002185613324741773</v>
      </c>
      <c r="Z144" s="25">
        <f t="shared" si="55"/>
        <v>0.0002103699651151867</v>
      </c>
      <c r="AA144" s="25">
        <f t="shared" si="57"/>
        <v>0.00043522248986430437</v>
      </c>
      <c r="AB144" s="72">
        <f t="shared" si="58"/>
        <v>0.00041923179367204405</v>
      </c>
      <c r="AC144" s="83">
        <f t="shared" si="56"/>
        <v>276</v>
      </c>
      <c r="AD144" s="70"/>
      <c r="AJ144" s="13"/>
      <c r="AK144" s="13"/>
      <c r="AL144" s="13"/>
      <c r="AM144" s="13"/>
      <c r="AN144" s="13"/>
      <c r="AO144" s="13"/>
      <c r="AP144" s="13"/>
      <c r="AQ144" s="13"/>
    </row>
    <row r="145" spans="11:43" ht="12.75">
      <c r="K145" s="70">
        <v>278</v>
      </c>
      <c r="L145" s="27">
        <f t="shared" si="42"/>
        <v>0.3744726402714109</v>
      </c>
      <c r="M145" s="17">
        <f t="shared" si="43"/>
        <v>0.00021666115739012705</v>
      </c>
      <c r="N145" s="28">
        <f t="shared" si="44"/>
        <v>0.00015470930500892968</v>
      </c>
      <c r="O145" s="25">
        <f t="shared" si="45"/>
        <v>0.6323757588109253</v>
      </c>
      <c r="P145" s="25">
        <f t="shared" si="46"/>
        <v>0.9640021823606064</v>
      </c>
      <c r="Q145" s="25">
        <f t="shared" si="47"/>
        <v>0.0002088618285568573</v>
      </c>
      <c r="R145" s="28">
        <f t="shared" si="41"/>
        <v>1</v>
      </c>
      <c r="S145" s="25">
        <f t="shared" si="48"/>
        <v>0.00021666115739012705</v>
      </c>
      <c r="T145" s="25">
        <f t="shared" si="49"/>
        <v>0.0002088618285568573</v>
      </c>
      <c r="U145" s="28">
        <f t="shared" si="50"/>
        <v>1</v>
      </c>
      <c r="V145" s="17">
        <f t="shared" si="51"/>
        <v>0.00021666115739012705</v>
      </c>
      <c r="W145" s="25">
        <f t="shared" si="52"/>
        <v>1</v>
      </c>
      <c r="X145" s="1">
        <f t="shared" si="53"/>
        <v>0.00021666115739012705</v>
      </c>
      <c r="Y145" s="1">
        <f t="shared" si="54"/>
        <v>0.00021666115739012705</v>
      </c>
      <c r="Z145" s="25">
        <f t="shared" si="55"/>
        <v>0.0002088618285568573</v>
      </c>
      <c r="AA145" s="25">
        <f t="shared" si="57"/>
        <v>0.00043145076689539116</v>
      </c>
      <c r="AB145" s="72">
        <f t="shared" si="58"/>
        <v>0.0004162358511485944</v>
      </c>
      <c r="AC145" s="83">
        <f t="shared" si="56"/>
        <v>278</v>
      </c>
      <c r="AD145" s="70"/>
      <c r="AJ145" s="13"/>
      <c r="AK145" s="13"/>
      <c r="AL145" s="13"/>
      <c r="AM145" s="13"/>
      <c r="AN145" s="13"/>
      <c r="AO145" s="13"/>
      <c r="AP145" s="13"/>
      <c r="AQ145" s="13"/>
    </row>
    <row r="146" spans="11:43" ht="12.75">
      <c r="K146" s="70">
        <v>280</v>
      </c>
      <c r="L146" s="27">
        <f t="shared" si="42"/>
        <v>0.37404119422452486</v>
      </c>
      <c r="M146" s="17">
        <f t="shared" si="43"/>
        <v>0.0002147896095052641</v>
      </c>
      <c r="N146" s="28">
        <f t="shared" si="44"/>
        <v>0.00015178473722790852</v>
      </c>
      <c r="O146" s="25">
        <f t="shared" si="45"/>
        <v>0.644560289373707</v>
      </c>
      <c r="P146" s="25">
        <f t="shared" si="46"/>
        <v>0.9654751133883631</v>
      </c>
      <c r="Q146" s="25">
        <f t="shared" si="47"/>
        <v>0.0002073740225917371</v>
      </c>
      <c r="R146" s="28">
        <f t="shared" si="41"/>
        <v>1</v>
      </c>
      <c r="S146" s="25">
        <f t="shared" si="48"/>
        <v>0.0002147896095052641</v>
      </c>
      <c r="T146" s="25">
        <f t="shared" si="49"/>
        <v>0.0002073740225917371</v>
      </c>
      <c r="U146" s="28">
        <f t="shared" si="50"/>
        <v>1</v>
      </c>
      <c r="V146" s="17">
        <f t="shared" si="51"/>
        <v>0.0002147896095052641</v>
      </c>
      <c r="W146" s="25">
        <f t="shared" si="52"/>
        <v>1</v>
      </c>
      <c r="X146" s="1">
        <f t="shared" si="53"/>
        <v>0.0002147896095052641</v>
      </c>
      <c r="Y146" s="1">
        <f t="shared" si="54"/>
        <v>0.0002147896095052641</v>
      </c>
      <c r="Z146" s="25">
        <f t="shared" si="55"/>
        <v>0.0002073740225917371</v>
      </c>
      <c r="AA146" s="25">
        <f t="shared" si="57"/>
        <v>0.0004277356902153834</v>
      </c>
      <c r="AB146" s="72">
        <f t="shared" si="58"/>
        <v>0.00041328017206102615</v>
      </c>
      <c r="AC146" s="83">
        <f t="shared" si="56"/>
        <v>280</v>
      </c>
      <c r="AD146" s="70"/>
      <c r="AJ146" s="13"/>
      <c r="AK146" s="13"/>
      <c r="AL146" s="13"/>
      <c r="AM146" s="13"/>
      <c r="AN146" s="13"/>
      <c r="AO146" s="13"/>
      <c r="AP146" s="13"/>
      <c r="AQ146" s="13"/>
    </row>
    <row r="147" spans="11:43" ht="12.75">
      <c r="K147" s="70">
        <v>282</v>
      </c>
      <c r="L147" s="27">
        <f t="shared" si="42"/>
        <v>0.37361346315436467</v>
      </c>
      <c r="M147" s="17">
        <f t="shared" si="43"/>
        <v>0.0002129460807101193</v>
      </c>
      <c r="N147" s="28">
        <f t="shared" si="44"/>
        <v>0.00014893467586607148</v>
      </c>
      <c r="O147" s="25">
        <f t="shared" si="45"/>
        <v>0.6568948002284555</v>
      </c>
      <c r="P147" s="25">
        <f t="shared" si="46"/>
        <v>0.9669403108178655</v>
      </c>
      <c r="Q147" s="25">
        <f t="shared" si="47"/>
        <v>0.00020590614946928903</v>
      </c>
      <c r="R147" s="28">
        <f t="shared" si="41"/>
        <v>1</v>
      </c>
      <c r="S147" s="25">
        <f t="shared" si="48"/>
        <v>0.0002129460807101193</v>
      </c>
      <c r="T147" s="25">
        <f t="shared" si="49"/>
        <v>0.00020590614946928903</v>
      </c>
      <c r="U147" s="28">
        <f t="shared" si="50"/>
        <v>1</v>
      </c>
      <c r="V147" s="17">
        <f t="shared" si="51"/>
        <v>0.0002129460807101193</v>
      </c>
      <c r="W147" s="25">
        <f t="shared" si="52"/>
        <v>1</v>
      </c>
      <c r="X147" s="1">
        <f t="shared" si="53"/>
        <v>0.0002129460807101193</v>
      </c>
      <c r="Y147" s="1">
        <f t="shared" si="54"/>
        <v>0.0002129460807101193</v>
      </c>
      <c r="Z147" s="25">
        <f t="shared" si="55"/>
        <v>0.00020590614946928903</v>
      </c>
      <c r="AA147" s="25">
        <f t="shared" si="57"/>
        <v>0.00042407606016835013</v>
      </c>
      <c r="AB147" s="72">
        <f t="shared" si="58"/>
        <v>0.0004103639710227561</v>
      </c>
      <c r="AC147" s="83">
        <f t="shared" si="56"/>
        <v>282</v>
      </c>
      <c r="AD147" s="70"/>
      <c r="AJ147" s="13"/>
      <c r="AK147" s="13"/>
      <c r="AL147" s="13"/>
      <c r="AM147" s="13"/>
      <c r="AN147" s="13"/>
      <c r="AO147" s="13"/>
      <c r="AP147" s="13"/>
      <c r="AQ147" s="13"/>
    </row>
    <row r="148" spans="11:43" ht="12.75">
      <c r="K148" s="70">
        <v>284</v>
      </c>
      <c r="L148" s="27">
        <f t="shared" si="42"/>
        <v>0.37318939161701137</v>
      </c>
      <c r="M148" s="17">
        <f t="shared" si="43"/>
        <v>0.00021112997945823083</v>
      </c>
      <c r="N148" s="28">
        <f t="shared" si="44"/>
        <v>0.00014615674148649461</v>
      </c>
      <c r="O148" s="25">
        <f t="shared" si="45"/>
        <v>0.6693800994405245</v>
      </c>
      <c r="P148" s="25">
        <f t="shared" si="46"/>
        <v>0.9683978659881235</v>
      </c>
      <c r="Q148" s="25">
        <f t="shared" si="47"/>
        <v>0.00020445782155346709</v>
      </c>
      <c r="R148" s="28">
        <f t="shared" si="41"/>
        <v>1</v>
      </c>
      <c r="S148" s="25">
        <f t="shared" si="48"/>
        <v>0.00021112997945823083</v>
      </c>
      <c r="T148" s="25">
        <f t="shared" si="49"/>
        <v>0.00020445782155346709</v>
      </c>
      <c r="U148" s="28">
        <f t="shared" si="50"/>
        <v>1</v>
      </c>
      <c r="V148" s="17">
        <f t="shared" si="51"/>
        <v>0.00021112997945823083</v>
      </c>
      <c r="W148" s="25">
        <f t="shared" si="52"/>
        <v>1</v>
      </c>
      <c r="X148" s="1">
        <f t="shared" si="53"/>
        <v>0.00021112997945823083</v>
      </c>
      <c r="Y148" s="1">
        <f t="shared" si="54"/>
        <v>0.00021112997945823083</v>
      </c>
      <c r="Z148" s="25">
        <f t="shared" si="55"/>
        <v>0.00020445782155346709</v>
      </c>
      <c r="AA148" s="25">
        <f t="shared" si="57"/>
        <v>0.0004204707096769324</v>
      </c>
      <c r="AB148" s="72">
        <f t="shared" si="58"/>
        <v>0.00040748648256191955</v>
      </c>
      <c r="AC148" s="83">
        <f t="shared" si="56"/>
        <v>284</v>
      </c>
      <c r="AD148" s="70"/>
      <c r="AJ148" s="13"/>
      <c r="AK148" s="13"/>
      <c r="AL148" s="13"/>
      <c r="AM148" s="13"/>
      <c r="AN148" s="13"/>
      <c r="AO148" s="13"/>
      <c r="AP148" s="13"/>
      <c r="AQ148" s="13"/>
    </row>
    <row r="149" spans="11:43" ht="12.75">
      <c r="K149" s="70">
        <v>286</v>
      </c>
      <c r="L149" s="27">
        <f t="shared" si="42"/>
        <v>0.37276892533553435</v>
      </c>
      <c r="M149" s="17">
        <f t="shared" si="43"/>
        <v>0.00020934073021870156</v>
      </c>
      <c r="N149" s="28">
        <f t="shared" si="44"/>
        <v>0.0001434486457618716</v>
      </c>
      <c r="O149" s="25">
        <f t="shared" si="45"/>
        <v>0.6820169938204953</v>
      </c>
      <c r="P149" s="25">
        <f t="shared" si="46"/>
        <v>0.9698478685745733</v>
      </c>
      <c r="Q149" s="25">
        <f t="shared" si="47"/>
        <v>0.00020302866100845246</v>
      </c>
      <c r="R149" s="28">
        <f t="shared" si="41"/>
        <v>1</v>
      </c>
      <c r="S149" s="25">
        <f t="shared" si="48"/>
        <v>0.00020934073021870156</v>
      </c>
      <c r="T149" s="25">
        <f t="shared" si="49"/>
        <v>0.00020302866100845246</v>
      </c>
      <c r="U149" s="28">
        <f t="shared" si="50"/>
        <v>1</v>
      </c>
      <c r="V149" s="17">
        <f t="shared" si="51"/>
        <v>0.00020934073021870156</v>
      </c>
      <c r="W149" s="25">
        <f t="shared" si="52"/>
        <v>1</v>
      </c>
      <c r="X149" s="1">
        <f t="shared" si="53"/>
        <v>0.00020934073021870156</v>
      </c>
      <c r="Y149" s="1">
        <f t="shared" si="54"/>
        <v>0.00020934073021870156</v>
      </c>
      <c r="Z149" s="25">
        <f t="shared" si="55"/>
        <v>0.00020302866100845246</v>
      </c>
      <c r="AA149" s="25">
        <f t="shared" si="57"/>
        <v>0.0004169185031686364</v>
      </c>
      <c r="AB149" s="72">
        <f t="shared" si="58"/>
        <v>0.00040464696050430667</v>
      </c>
      <c r="AC149" s="83">
        <f t="shared" si="56"/>
        <v>286</v>
      </c>
      <c r="AD149" s="70"/>
      <c r="AJ149" s="13"/>
      <c r="AK149" s="13"/>
      <c r="AL149" s="13"/>
      <c r="AM149" s="13"/>
      <c r="AN149" s="13"/>
      <c r="AO149" s="13"/>
      <c r="AP149" s="13"/>
      <c r="AQ149" s="13"/>
    </row>
    <row r="150" spans="11:43" ht="12.75">
      <c r="K150" s="70">
        <v>288</v>
      </c>
      <c r="L150" s="27">
        <f t="shared" si="42"/>
        <v>0.372352011168489</v>
      </c>
      <c r="M150" s="17">
        <f t="shared" si="43"/>
        <v>0.0002075777729499348</v>
      </c>
      <c r="N150" s="28">
        <f t="shared" si="44"/>
        <v>0.0001408081874160423</v>
      </c>
      <c r="O150" s="25">
        <f t="shared" si="45"/>
        <v>0.694806288934492</v>
      </c>
      <c r="P150" s="25">
        <f t="shared" si="46"/>
        <v>0.9712904066298179</v>
      </c>
      <c r="Q150" s="25">
        <f t="shared" si="47"/>
        <v>0.00020161829949585418</v>
      </c>
      <c r="R150" s="28">
        <f t="shared" si="41"/>
        <v>1</v>
      </c>
      <c r="S150" s="25">
        <f t="shared" si="48"/>
        <v>0.0002075777729499348</v>
      </c>
      <c r="T150" s="25">
        <f t="shared" si="49"/>
        <v>0.00020161829949585418</v>
      </c>
      <c r="U150" s="28">
        <f t="shared" si="50"/>
        <v>1</v>
      </c>
      <c r="V150" s="17">
        <f t="shared" si="51"/>
        <v>0.0002075777729499348</v>
      </c>
      <c r="W150" s="25">
        <f t="shared" si="52"/>
        <v>1</v>
      </c>
      <c r="X150" s="1">
        <f t="shared" si="53"/>
        <v>0.0002075777729499348</v>
      </c>
      <c r="Y150" s="1">
        <f t="shared" si="54"/>
        <v>0.0002075777729499348</v>
      </c>
      <c r="Z150" s="25">
        <f t="shared" si="55"/>
        <v>0.00020161829949585418</v>
      </c>
      <c r="AA150" s="25">
        <f t="shared" si="57"/>
        <v>0.0004134183355435477</v>
      </c>
      <c r="AB150" s="72">
        <f t="shared" si="58"/>
        <v>0.0004018446773787444</v>
      </c>
      <c r="AC150" s="83">
        <f t="shared" si="56"/>
        <v>288</v>
      </c>
      <c r="AD150" s="70"/>
      <c r="AJ150" s="13"/>
      <c r="AK150" s="13"/>
      <c r="AL150" s="13"/>
      <c r="AM150" s="13"/>
      <c r="AN150" s="13"/>
      <c r="AO150" s="13"/>
      <c r="AP150" s="13"/>
      <c r="AQ150" s="13"/>
    </row>
    <row r="151" spans="11:43" ht="12.75">
      <c r="K151" s="70">
        <v>290</v>
      </c>
      <c r="L151" s="27">
        <f t="shared" si="42"/>
        <v>0.3719385970794484</v>
      </c>
      <c r="M151" s="17">
        <f t="shared" si="43"/>
        <v>0.00020584056259361289</v>
      </c>
      <c r="N151" s="28">
        <f t="shared" si="44"/>
        <v>0.00013823324837133771</v>
      </c>
      <c r="O151" s="25">
        <f t="shared" si="45"/>
        <v>0.7077487891141715</v>
      </c>
      <c r="P151" s="25">
        <f t="shared" si="46"/>
        <v>0.9727255666231022</v>
      </c>
      <c r="Q151" s="25">
        <f t="shared" si="47"/>
        <v>0.00020022637788289023</v>
      </c>
      <c r="R151" s="28">
        <f t="shared" si="41"/>
        <v>1</v>
      </c>
      <c r="S151" s="25">
        <f t="shared" si="48"/>
        <v>0.00020584056259361289</v>
      </c>
      <c r="T151" s="25">
        <f t="shared" si="49"/>
        <v>0.00020022637788289023</v>
      </c>
      <c r="U151" s="28">
        <f t="shared" si="50"/>
        <v>1</v>
      </c>
      <c r="V151" s="17">
        <f t="shared" si="51"/>
        <v>0.00020584056259361289</v>
      </c>
      <c r="W151" s="25">
        <f t="shared" si="52"/>
        <v>1</v>
      </c>
      <c r="X151" s="1">
        <f t="shared" si="53"/>
        <v>0.00020584056259361289</v>
      </c>
      <c r="Y151" s="1">
        <f t="shared" si="54"/>
        <v>0.00020584056259361289</v>
      </c>
      <c r="Z151" s="25">
        <f t="shared" si="55"/>
        <v>0.00020022637788289023</v>
      </c>
      <c r="AA151" s="25">
        <f t="shared" si="57"/>
        <v>0.00040996913118164296</v>
      </c>
      <c r="AB151" s="72">
        <f t="shared" si="58"/>
        <v>0.00039907892384399195</v>
      </c>
      <c r="AC151" s="83">
        <f t="shared" si="56"/>
        <v>290</v>
      </c>
      <c r="AD151" s="70"/>
      <c r="AJ151" s="13"/>
      <c r="AK151" s="13"/>
      <c r="AL151" s="13"/>
      <c r="AM151" s="13"/>
      <c r="AN151" s="13"/>
      <c r="AO151" s="13"/>
      <c r="AP151" s="13"/>
      <c r="AQ151" s="13"/>
    </row>
    <row r="152" spans="11:43" ht="12.75">
      <c r="K152" s="70">
        <v>292</v>
      </c>
      <c r="L152" s="27">
        <f t="shared" si="42"/>
        <v>0.3715286321075258</v>
      </c>
      <c r="M152" s="17">
        <f t="shared" si="43"/>
        <v>0.00020412856858803007</v>
      </c>
      <c r="N152" s="28">
        <f t="shared" si="44"/>
        <v>0.00013572179008998462</v>
      </c>
      <c r="O152" s="25">
        <f t="shared" si="45"/>
        <v>0.7208452974667354</v>
      </c>
      <c r="P152" s="25">
        <f t="shared" si="46"/>
        <v>0.9741534334786015</v>
      </c>
      <c r="Q152" s="25">
        <f t="shared" si="47"/>
        <v>0.0001988525459611017</v>
      </c>
      <c r="R152" s="28">
        <f t="shared" si="41"/>
        <v>1</v>
      </c>
      <c r="S152" s="25">
        <f t="shared" si="48"/>
        <v>0.00020412856858803007</v>
      </c>
      <c r="T152" s="25">
        <f t="shared" si="49"/>
        <v>0.0001988525459611017</v>
      </c>
      <c r="U152" s="28">
        <f t="shared" si="50"/>
        <v>1</v>
      </c>
      <c r="V152" s="17">
        <f t="shared" si="51"/>
        <v>0.00020412856858803007</v>
      </c>
      <c r="W152" s="25">
        <f t="shared" si="52"/>
        <v>1</v>
      </c>
      <c r="X152" s="1">
        <f t="shared" si="53"/>
        <v>0.00020412856858803007</v>
      </c>
      <c r="Y152" s="1">
        <f t="shared" si="54"/>
        <v>0.00020412856858803007</v>
      </c>
      <c r="Z152" s="25">
        <f t="shared" si="55"/>
        <v>0.0001988525459611017</v>
      </c>
      <c r="AA152" s="25">
        <f t="shared" si="57"/>
        <v>0.0004065698429879665</v>
      </c>
      <c r="AB152" s="72">
        <f t="shared" si="58"/>
        <v>0.00039634900813626103</v>
      </c>
      <c r="AC152" s="83">
        <f t="shared" si="56"/>
        <v>292</v>
      </c>
      <c r="AD152" s="70"/>
      <c r="AJ152" s="13"/>
      <c r="AK152" s="13"/>
      <c r="AL152" s="13"/>
      <c r="AM152" s="13"/>
      <c r="AN152" s="13"/>
      <c r="AO152" s="13"/>
      <c r="AP152" s="13"/>
      <c r="AQ152" s="13"/>
    </row>
    <row r="153" spans="11:43" ht="12.75">
      <c r="K153" s="70">
        <v>294</v>
      </c>
      <c r="L153" s="27">
        <f t="shared" si="42"/>
        <v>0.37112206633885303</v>
      </c>
      <c r="M153" s="17">
        <f t="shared" si="43"/>
        <v>0.00020244127439993646</v>
      </c>
      <c r="N153" s="28">
        <f t="shared" si="44"/>
        <v>0.00013327185009870334</v>
      </c>
      <c r="O153" s="25">
        <f t="shared" si="45"/>
        <v>0.7340966158845623</v>
      </c>
      <c r="P153" s="25">
        <f t="shared" si="46"/>
        <v>0.9755740906125283</v>
      </c>
      <c r="Q153" s="25">
        <f t="shared" si="47"/>
        <v>0.0001974964621751593</v>
      </c>
      <c r="R153" s="28">
        <f t="shared" si="41"/>
        <v>1</v>
      </c>
      <c r="S153" s="25">
        <f t="shared" si="48"/>
        <v>0.00020244127439993646</v>
      </c>
      <c r="T153" s="25">
        <f t="shared" si="49"/>
        <v>0.0001974964621751593</v>
      </c>
      <c r="U153" s="28">
        <f t="shared" si="50"/>
        <v>1</v>
      </c>
      <c r="V153" s="17">
        <f t="shared" si="51"/>
        <v>0.00020244127439993646</v>
      </c>
      <c r="W153" s="25">
        <f t="shared" si="52"/>
        <v>1</v>
      </c>
      <c r="X153" s="1">
        <f t="shared" si="53"/>
        <v>0.00020244127439993646</v>
      </c>
      <c r="Y153" s="1">
        <f t="shared" si="54"/>
        <v>0.00020244127439993646</v>
      </c>
      <c r="Z153" s="25">
        <f t="shared" si="55"/>
        <v>0.0001974964621751593</v>
      </c>
      <c r="AA153" s="25">
        <f t="shared" si="57"/>
        <v>0.0004032194514740245</v>
      </c>
      <c r="AB153" s="72">
        <f t="shared" si="58"/>
        <v>0.00039365425553651833</v>
      </c>
      <c r="AC153" s="83">
        <f t="shared" si="56"/>
        <v>294</v>
      </c>
      <c r="AD153" s="70"/>
      <c r="AJ153" s="13"/>
      <c r="AK153" s="13"/>
      <c r="AL153" s="13"/>
      <c r="AM153" s="13"/>
      <c r="AN153" s="13"/>
      <c r="AO153" s="13"/>
      <c r="AP153" s="13"/>
      <c r="AQ153" s="13"/>
    </row>
    <row r="154" spans="11:43" ht="12.75">
      <c r="K154" s="70">
        <v>296</v>
      </c>
      <c r="L154" s="27">
        <f t="shared" si="42"/>
        <v>0.3707188508789766</v>
      </c>
      <c r="M154" s="17">
        <f t="shared" si="43"/>
        <v>0.00020077817707408804</v>
      </c>
      <c r="N154" s="28">
        <f t="shared" si="44"/>
        <v>0.00013088153868612344</v>
      </c>
      <c r="O154" s="25">
        <f t="shared" si="45"/>
        <v>0.7475035450550183</v>
      </c>
      <c r="P154" s="25">
        <f t="shared" si="46"/>
        <v>0.976987619969156</v>
      </c>
      <c r="Q154" s="25">
        <f t="shared" si="47"/>
        <v>0.00019615779336135903</v>
      </c>
      <c r="R154" s="28">
        <f t="shared" si="41"/>
        <v>1</v>
      </c>
      <c r="S154" s="25">
        <f t="shared" si="48"/>
        <v>0.00020077817707408804</v>
      </c>
      <c r="T154" s="25">
        <f t="shared" si="49"/>
        <v>0.00019615779336135903</v>
      </c>
      <c r="U154" s="28">
        <f t="shared" si="50"/>
        <v>1</v>
      </c>
      <c r="V154" s="17">
        <f t="shared" si="51"/>
        <v>0.00020077817707408804</v>
      </c>
      <c r="W154" s="25">
        <f t="shared" si="52"/>
        <v>1</v>
      </c>
      <c r="X154" s="1">
        <f t="shared" si="53"/>
        <v>0.00020077817707408804</v>
      </c>
      <c r="Y154" s="1">
        <f t="shared" si="54"/>
        <v>0.00020077817707408804</v>
      </c>
      <c r="Z154" s="25">
        <f t="shared" si="55"/>
        <v>0.00019615779336135903</v>
      </c>
      <c r="AA154" s="25">
        <f t="shared" si="57"/>
        <v>0.0003999169638738266</v>
      </c>
      <c r="AB154" s="72">
        <f t="shared" si="58"/>
        <v>0.00039099400785675743</v>
      </c>
      <c r="AC154" s="83">
        <f t="shared" si="56"/>
        <v>296</v>
      </c>
      <c r="AD154" s="70"/>
      <c r="AJ154" s="13"/>
      <c r="AK154" s="13"/>
      <c r="AL154" s="13"/>
      <c r="AM154" s="13"/>
      <c r="AN154" s="13"/>
      <c r="AO154" s="13"/>
      <c r="AP154" s="13"/>
      <c r="AQ154" s="13"/>
    </row>
    <row r="155" spans="11:43" ht="12.75">
      <c r="K155" s="70">
        <v>298</v>
      </c>
      <c r="L155" s="27">
        <f t="shared" si="42"/>
        <v>0.37031893782613834</v>
      </c>
      <c r="M155" s="17">
        <f t="shared" si="43"/>
        <v>0.0001991387867997386</v>
      </c>
      <c r="N155" s="28">
        <f t="shared" si="44"/>
        <v>0.000128549035763507</v>
      </c>
      <c r="O155" s="25">
        <f t="shared" si="45"/>
        <v>0.7610668844698282</v>
      </c>
      <c r="P155" s="25">
        <f t="shared" si="46"/>
        <v>0.9783941020557334</v>
      </c>
      <c r="Q155" s="25">
        <f t="shared" si="47"/>
        <v>0.0001948362144953984</v>
      </c>
      <c r="R155" s="28">
        <f t="shared" si="41"/>
        <v>1</v>
      </c>
      <c r="S155" s="25">
        <f t="shared" si="48"/>
        <v>0.0001991387867997386</v>
      </c>
      <c r="T155" s="25">
        <f t="shared" si="49"/>
        <v>0.0001948362144953984</v>
      </c>
      <c r="U155" s="28">
        <f t="shared" si="50"/>
        <v>1</v>
      </c>
      <c r="V155" s="17">
        <f t="shared" si="51"/>
        <v>0.0001991387867997386</v>
      </c>
      <c r="W155" s="25">
        <f t="shared" si="52"/>
        <v>1</v>
      </c>
      <c r="X155" s="1">
        <f t="shared" si="53"/>
        <v>0.0001991387867997386</v>
      </c>
      <c r="Y155" s="1">
        <f t="shared" si="54"/>
        <v>0.0001991387867997386</v>
      </c>
      <c r="Z155" s="25">
        <f t="shared" si="55"/>
        <v>0.0001948362144953984</v>
      </c>
      <c r="AA155" s="25">
        <f t="shared" si="57"/>
        <v>0.0003966614132930858</v>
      </c>
      <c r="AB155" s="72">
        <f t="shared" si="58"/>
        <v>0.00038836762294447034</v>
      </c>
      <c r="AC155" s="83">
        <f t="shared" si="56"/>
        <v>298</v>
      </c>
      <c r="AD155" s="70"/>
      <c r="AJ155" s="13"/>
      <c r="AK155" s="13"/>
      <c r="AL155" s="13"/>
      <c r="AM155" s="13"/>
      <c r="AN155" s="13"/>
      <c r="AO155" s="13"/>
      <c r="AP155" s="13"/>
      <c r="AQ155" s="13"/>
    </row>
    <row r="156" spans="11:43" ht="12.75">
      <c r="K156" s="70">
        <v>300</v>
      </c>
      <c r="L156" s="27">
        <f t="shared" si="42"/>
        <v>0.3699222802454062</v>
      </c>
      <c r="M156" s="17">
        <f t="shared" si="43"/>
        <v>0.00019752262649334721</v>
      </c>
      <c r="N156" s="28">
        <f t="shared" si="44"/>
        <v>0.00012627258787962714</v>
      </c>
      <c r="O156" s="25">
        <f t="shared" si="45"/>
        <v>0.7747874324346324</v>
      </c>
      <c r="P156" s="25">
        <f t="shared" si="46"/>
        <v>0.979793615976397</v>
      </c>
      <c r="Q156" s="25">
        <f t="shared" si="47"/>
        <v>0.00019353140844907194</v>
      </c>
      <c r="R156" s="28">
        <f t="shared" si="41"/>
        <v>1</v>
      </c>
      <c r="S156" s="25">
        <f t="shared" si="48"/>
        <v>0.00019752262649334721</v>
      </c>
      <c r="T156" s="25">
        <f t="shared" si="49"/>
        <v>0.00019353140844907194</v>
      </c>
      <c r="U156" s="28">
        <f t="shared" si="50"/>
        <v>1</v>
      </c>
      <c r="V156" s="17">
        <f t="shared" si="51"/>
        <v>0.00019752262649334721</v>
      </c>
      <c r="W156" s="25">
        <f t="shared" si="52"/>
        <v>1</v>
      </c>
      <c r="X156" s="1">
        <f t="shared" si="53"/>
        <v>0.00019752262649334721</v>
      </c>
      <c r="Y156" s="1">
        <f t="shared" si="54"/>
        <v>0.00019752262649334721</v>
      </c>
      <c r="Z156" s="25">
        <f t="shared" si="55"/>
        <v>0.00019353140844907194</v>
      </c>
      <c r="AA156" s="25">
        <f t="shared" si="57"/>
        <v>0.00039345185789015384</v>
      </c>
      <c r="AB156" s="72">
        <f t="shared" si="58"/>
        <v>0.0003857744742045792</v>
      </c>
      <c r="AC156" s="83">
        <f t="shared" si="56"/>
        <v>300</v>
      </c>
      <c r="AD156" s="70"/>
      <c r="AJ156" s="13"/>
      <c r="AK156" s="13"/>
      <c r="AL156" s="13"/>
      <c r="AM156" s="13"/>
      <c r="AN156" s="13"/>
      <c r="AO156" s="13"/>
      <c r="AP156" s="13"/>
      <c r="AQ156" s="13"/>
    </row>
    <row r="157" spans="11:43" ht="12.75">
      <c r="K157" s="70">
        <v>302</v>
      </c>
      <c r="L157" s="27">
        <f t="shared" si="42"/>
        <v>0.3695288321436237</v>
      </c>
      <c r="M157" s="17">
        <f t="shared" si="43"/>
        <v>0.00019592923139680662</v>
      </c>
      <c r="N157" s="28">
        <f t="shared" si="44"/>
        <v>0.00012405050538145108</v>
      </c>
      <c r="O157" s="25">
        <f t="shared" si="45"/>
        <v>0.7886659860779712</v>
      </c>
      <c r="P157" s="25">
        <f t="shared" si="46"/>
        <v>0.9811862394650345</v>
      </c>
      <c r="Q157" s="25">
        <f t="shared" si="47"/>
        <v>0.00019224306575550725</v>
      </c>
      <c r="R157" s="28">
        <f t="shared" si="41"/>
        <v>1</v>
      </c>
      <c r="S157" s="25">
        <f t="shared" si="48"/>
        <v>0.00019592923139680662</v>
      </c>
      <c r="T157" s="25">
        <f t="shared" si="49"/>
        <v>0.00019224306575550725</v>
      </c>
      <c r="U157" s="28">
        <f t="shared" si="50"/>
        <v>1</v>
      </c>
      <c r="V157" s="17">
        <f t="shared" si="51"/>
        <v>0.00019592923139680662</v>
      </c>
      <c r="W157" s="25">
        <f t="shared" si="52"/>
        <v>1</v>
      </c>
      <c r="X157" s="1">
        <f t="shared" si="53"/>
        <v>0.00019592923139680662</v>
      </c>
      <c r="Y157" s="1">
        <f t="shared" si="54"/>
        <v>0.00019592923139680662</v>
      </c>
      <c r="Z157" s="25">
        <f t="shared" si="55"/>
        <v>0.00019224306575550725</v>
      </c>
      <c r="AA157" s="25">
        <f t="shared" si="57"/>
        <v>0.0003902873800873428</v>
      </c>
      <c r="AB157" s="72">
        <f t="shared" si="58"/>
        <v>0.00038321395013812744</v>
      </c>
      <c r="AC157" s="83">
        <f t="shared" si="56"/>
        <v>302</v>
      </c>
      <c r="AD157" s="70"/>
      <c r="AJ157" s="13"/>
      <c r="AK157" s="13"/>
      <c r="AL157" s="13"/>
      <c r="AM157" s="13"/>
      <c r="AN157" s="13"/>
      <c r="AO157" s="13"/>
      <c r="AP157" s="13"/>
      <c r="AQ157" s="13"/>
    </row>
    <row r="158" spans="11:43" ht="12.75">
      <c r="K158" s="70">
        <v>304</v>
      </c>
      <c r="L158" s="27">
        <f t="shared" si="42"/>
        <v>0.36913854844514915</v>
      </c>
      <c r="M158" s="17">
        <f t="shared" si="43"/>
        <v>0.00019435814869053617</v>
      </c>
      <c r="N158" s="28">
        <f t="shared" si="44"/>
        <v>0.00012188115971250516</v>
      </c>
      <c r="O158" s="25">
        <f t="shared" si="45"/>
        <v>0.8027033413605996</v>
      </c>
      <c r="P158" s="25">
        <f t="shared" si="46"/>
        <v>0.9825720489172324</v>
      </c>
      <c r="Q158" s="25">
        <f t="shared" si="47"/>
        <v>0.00019097088438262022</v>
      </c>
      <c r="R158" s="28">
        <f t="shared" si="41"/>
        <v>1</v>
      </c>
      <c r="S158" s="25">
        <f t="shared" si="48"/>
        <v>0.00019435814869053617</v>
      </c>
      <c r="T158" s="25">
        <f t="shared" si="49"/>
        <v>0.00019097088438262022</v>
      </c>
      <c r="U158" s="28">
        <f t="shared" si="50"/>
        <v>1</v>
      </c>
      <c r="V158" s="17">
        <f t="shared" si="51"/>
        <v>0.00019435814869053617</v>
      </c>
      <c r="W158" s="25">
        <f t="shared" si="52"/>
        <v>1</v>
      </c>
      <c r="X158" s="1">
        <f t="shared" si="53"/>
        <v>0.00019435814869053617</v>
      </c>
      <c r="Y158" s="1">
        <f t="shared" si="54"/>
        <v>0.00019435814869053617</v>
      </c>
      <c r="Z158" s="25">
        <f t="shared" si="55"/>
        <v>0.00019097088438262022</v>
      </c>
      <c r="AA158" s="25">
        <f t="shared" si="57"/>
        <v>0.0003871670858113433</v>
      </c>
      <c r="AB158" s="72">
        <f t="shared" si="58"/>
        <v>0.00038068545389706215</v>
      </c>
      <c r="AC158" s="83">
        <f t="shared" si="56"/>
        <v>304</v>
      </c>
      <c r="AD158" s="70"/>
      <c r="AJ158" s="13"/>
      <c r="AK158" s="13"/>
      <c r="AL158" s="13"/>
      <c r="AM158" s="13"/>
      <c r="AN158" s="13"/>
      <c r="AO158" s="13"/>
      <c r="AP158" s="13"/>
      <c r="AQ158" s="13"/>
    </row>
    <row r="159" spans="11:43" ht="12.75">
      <c r="K159" s="70">
        <v>306</v>
      </c>
      <c r="L159" s="27">
        <f t="shared" si="42"/>
        <v>0.3687513849683529</v>
      </c>
      <c r="M159" s="17">
        <f t="shared" si="43"/>
        <v>0.0001928089371208071</v>
      </c>
      <c r="N159" s="28">
        <f t="shared" si="44"/>
        <v>0.00011976298084156168</v>
      </c>
      <c r="O159" s="25">
        <f t="shared" si="45"/>
        <v>0.8169002930843973</v>
      </c>
      <c r="P159" s="25">
        <f t="shared" si="46"/>
        <v>0.9839511194212622</v>
      </c>
      <c r="Q159" s="25">
        <f t="shared" si="47"/>
        <v>0.0001897145695144419</v>
      </c>
      <c r="R159" s="28">
        <f t="shared" si="41"/>
        <v>1</v>
      </c>
      <c r="S159" s="25">
        <f t="shared" si="48"/>
        <v>0.0001928089371208071</v>
      </c>
      <c r="T159" s="25">
        <f t="shared" si="49"/>
        <v>0.0001897145695144419</v>
      </c>
      <c r="U159" s="28">
        <f t="shared" si="50"/>
        <v>1</v>
      </c>
      <c r="V159" s="17">
        <f t="shared" si="51"/>
        <v>0.0001928089371208071</v>
      </c>
      <c r="W159" s="25">
        <f t="shared" si="52"/>
        <v>1</v>
      </c>
      <c r="X159" s="1">
        <f t="shared" si="53"/>
        <v>0.0001928089371208071</v>
      </c>
      <c r="Y159" s="1">
        <f t="shared" si="54"/>
        <v>0.0001928089371208071</v>
      </c>
      <c r="Z159" s="25">
        <f t="shared" si="55"/>
        <v>0.0001897145695144419</v>
      </c>
      <c r="AA159" s="25">
        <f t="shared" si="57"/>
        <v>0.00038409010376151426</v>
      </c>
      <c r="AB159" s="72">
        <f t="shared" si="58"/>
        <v>0.0003781884028544588</v>
      </c>
      <c r="AC159" s="83">
        <f t="shared" si="56"/>
        <v>306</v>
      </c>
      <c r="AD159" s="70"/>
      <c r="AJ159" s="13"/>
      <c r="AK159" s="13"/>
      <c r="AL159" s="13"/>
      <c r="AM159" s="13"/>
      <c r="AN159" s="13"/>
      <c r="AO159" s="13"/>
      <c r="AP159" s="13"/>
      <c r="AQ159" s="13"/>
    </row>
    <row r="160" spans="11:43" ht="12.75">
      <c r="K160" s="70">
        <v>308</v>
      </c>
      <c r="L160" s="27">
        <f t="shared" si="42"/>
        <v>0.36836729840284743</v>
      </c>
      <c r="M160" s="17">
        <f t="shared" si="43"/>
        <v>0.00019128116664070713</v>
      </c>
      <c r="N160" s="28">
        <f t="shared" si="44"/>
        <v>0.00011769445481454455</v>
      </c>
      <c r="O160" s="25">
        <f t="shared" si="45"/>
        <v>0.8312576349012709</v>
      </c>
      <c r="P160" s="25">
        <f t="shared" si="46"/>
        <v>0.9853235247881804</v>
      </c>
      <c r="Q160" s="25">
        <f t="shared" si="47"/>
        <v>0.00018847383334001688</v>
      </c>
      <c r="R160" s="28">
        <f t="shared" si="41"/>
        <v>1</v>
      </c>
      <c r="S160" s="25">
        <f t="shared" si="48"/>
        <v>0.00019128116664070713</v>
      </c>
      <c r="T160" s="25">
        <f t="shared" si="49"/>
        <v>0.00018847383334001688</v>
      </c>
      <c r="U160" s="28">
        <f t="shared" si="50"/>
        <v>1</v>
      </c>
      <c r="V160" s="17">
        <f t="shared" si="51"/>
        <v>0.00019128116664070713</v>
      </c>
      <c r="W160" s="25">
        <f t="shared" si="52"/>
        <v>1</v>
      </c>
      <c r="X160" s="1">
        <f t="shared" si="53"/>
        <v>0.00019128116664070713</v>
      </c>
      <c r="Y160" s="1">
        <f t="shared" si="54"/>
        <v>0.00019128116664070713</v>
      </c>
      <c r="Z160" s="25">
        <f t="shared" si="55"/>
        <v>0.00018847383334001688</v>
      </c>
      <c r="AA160" s="25">
        <f t="shared" si="57"/>
        <v>0.000381055584704876</v>
      </c>
      <c r="AB160" s="72">
        <f t="shared" si="58"/>
        <v>0.00037572222818958115</v>
      </c>
      <c r="AC160" s="83">
        <f t="shared" si="56"/>
        <v>308</v>
      </c>
      <c r="AD160" s="70"/>
      <c r="AJ160" s="13"/>
      <c r="AK160" s="13"/>
      <c r="AL160" s="13"/>
      <c r="AM160" s="13"/>
      <c r="AN160" s="13"/>
      <c r="AO160" s="13"/>
      <c r="AP160" s="13"/>
      <c r="AQ160" s="13"/>
    </row>
    <row r="161" spans="11:43" ht="12.75">
      <c r="K161" s="70">
        <v>310</v>
      </c>
      <c r="L161" s="27">
        <f t="shared" si="42"/>
        <v>0.3679862462874216</v>
      </c>
      <c r="M161" s="17">
        <f t="shared" si="43"/>
        <v>0.00018977441806416884</v>
      </c>
      <c r="N161" s="28">
        <f t="shared" si="44"/>
        <v>0.00011567412142307012</v>
      </c>
      <c r="O161" s="25">
        <f t="shared" si="45"/>
        <v>0.8457761593218432</v>
      </c>
      <c r="P161" s="25">
        <f t="shared" si="46"/>
        <v>0.9866893375810513</v>
      </c>
      <c r="Q161" s="25">
        <f t="shared" si="47"/>
        <v>0.00018724839484956425</v>
      </c>
      <c r="R161" s="28">
        <f t="shared" si="41"/>
        <v>1</v>
      </c>
      <c r="S161" s="25">
        <f t="shared" si="48"/>
        <v>0.00018977441806416884</v>
      </c>
      <c r="T161" s="25">
        <f t="shared" si="49"/>
        <v>0.00018724839484956425</v>
      </c>
      <c r="U161" s="28">
        <f t="shared" si="50"/>
        <v>1</v>
      </c>
      <c r="V161" s="17">
        <f t="shared" si="51"/>
        <v>0.00018977441806416884</v>
      </c>
      <c r="W161" s="25">
        <f t="shared" si="52"/>
        <v>1</v>
      </c>
      <c r="X161" s="1">
        <f t="shared" si="53"/>
        <v>0.00018977441806416884</v>
      </c>
      <c r="Y161" s="1">
        <f t="shared" si="54"/>
        <v>0.00018977441806416884</v>
      </c>
      <c r="Z161" s="25">
        <f t="shared" si="55"/>
        <v>0.00018724839484956425</v>
      </c>
      <c r="AA161" s="25">
        <f t="shared" si="57"/>
        <v>0.0003780627007966915</v>
      </c>
      <c r="AB161" s="72">
        <f t="shared" si="58"/>
        <v>0.00037328637448718667</v>
      </c>
      <c r="AC161" s="83">
        <f t="shared" si="56"/>
        <v>310</v>
      </c>
      <c r="AD161" s="70"/>
      <c r="AJ161" s="13"/>
      <c r="AK161" s="13"/>
      <c r="AL161" s="13"/>
      <c r="AM161" s="13"/>
      <c r="AN161" s="13"/>
      <c r="AO161" s="13"/>
      <c r="AP161" s="13"/>
      <c r="AQ161" s="13"/>
    </row>
    <row r="162" spans="11:43" ht="12.75">
      <c r="K162" s="70">
        <v>312</v>
      </c>
      <c r="L162" s="27">
        <f t="shared" si="42"/>
        <v>0.3676081869886543</v>
      </c>
      <c r="M162" s="17">
        <f t="shared" si="43"/>
        <v>0.00018828828273252264</v>
      </c>
      <c r="N162" s="28">
        <f t="shared" si="44"/>
        <v>0.00011370057198337521</v>
      </c>
      <c r="O162" s="25">
        <f t="shared" si="45"/>
        <v>0.860456657724094</v>
      </c>
      <c r="P162" s="25">
        <f t="shared" si="46"/>
        <v>0.9880486291433389</v>
      </c>
      <c r="Q162" s="25">
        <f t="shared" si="47"/>
        <v>0.00018603797963762241</v>
      </c>
      <c r="R162" s="28">
        <f t="shared" si="41"/>
        <v>1</v>
      </c>
      <c r="S162" s="25">
        <f t="shared" si="48"/>
        <v>0.00018828828273252264</v>
      </c>
      <c r="T162" s="25">
        <f t="shared" si="49"/>
        <v>0.00018603797963762241</v>
      </c>
      <c r="U162" s="28">
        <f t="shared" si="50"/>
        <v>1</v>
      </c>
      <c r="V162" s="17">
        <f t="shared" si="51"/>
        <v>0.00018828828273252264</v>
      </c>
      <c r="W162" s="25">
        <f t="shared" si="52"/>
        <v>1</v>
      </c>
      <c r="X162" s="1">
        <f t="shared" si="53"/>
        <v>0.00018828828273252264</v>
      </c>
      <c r="Y162" s="1">
        <f t="shared" si="54"/>
        <v>0.00018828828273252264</v>
      </c>
      <c r="Z162" s="25">
        <f t="shared" si="55"/>
        <v>0.00018603797963762241</v>
      </c>
      <c r="AA162" s="25">
        <f t="shared" si="57"/>
        <v>0.00037511064492557725</v>
      </c>
      <c r="AB162" s="72">
        <f t="shared" si="58"/>
        <v>0.0003708802993505244</v>
      </c>
      <c r="AC162" s="83">
        <f t="shared" si="56"/>
        <v>312</v>
      </c>
      <c r="AD162" s="70"/>
      <c r="AJ162" s="13"/>
      <c r="AK162" s="13"/>
      <c r="AL162" s="13"/>
      <c r="AM162" s="13"/>
      <c r="AN162" s="13"/>
      <c r="AO162" s="13"/>
      <c r="AP162" s="13"/>
      <c r="AQ162" s="13"/>
    </row>
    <row r="163" spans="11:43" ht="12.75">
      <c r="K163" s="70">
        <v>314</v>
      </c>
      <c r="L163" s="27">
        <f t="shared" si="42"/>
        <v>0.3672330796801832</v>
      </c>
      <c r="M163" s="17">
        <f t="shared" si="43"/>
        <v>0.0001868223621930546</v>
      </c>
      <c r="N163" s="28">
        <f t="shared" si="44"/>
        <v>0.000111772447219779</v>
      </c>
      <c r="O163" s="25">
        <f t="shared" si="45"/>
        <v>0.8752999203619497</v>
      </c>
      <c r="P163" s="25">
        <f t="shared" si="46"/>
        <v>0.9894014696264972</v>
      </c>
      <c r="Q163" s="25">
        <f t="shared" si="47"/>
        <v>0.000184842319712902</v>
      </c>
      <c r="R163" s="28">
        <f t="shared" si="41"/>
        <v>1</v>
      </c>
      <c r="S163" s="25">
        <f t="shared" si="48"/>
        <v>0.0001868223621930546</v>
      </c>
      <c r="T163" s="25">
        <f t="shared" si="49"/>
        <v>0.000184842319712902</v>
      </c>
      <c r="U163" s="28">
        <f t="shared" si="50"/>
        <v>1</v>
      </c>
      <c r="V163" s="17">
        <f t="shared" si="51"/>
        <v>0.0001868223621930546</v>
      </c>
      <c r="W163" s="25">
        <f t="shared" si="52"/>
        <v>1</v>
      </c>
      <c r="X163" s="1">
        <f t="shared" si="53"/>
        <v>0.0001868223621930546</v>
      </c>
      <c r="Y163" s="1">
        <f t="shared" si="54"/>
        <v>0.0001868223621930546</v>
      </c>
      <c r="Z163" s="25">
        <f t="shared" si="55"/>
        <v>0.000184842319712902</v>
      </c>
      <c r="AA163" s="25">
        <f t="shared" si="57"/>
        <v>0.0003721986300821287</v>
      </c>
      <c r="AB163" s="72">
        <f t="shared" si="58"/>
        <v>0.0003685034730274829</v>
      </c>
      <c r="AC163" s="83">
        <f t="shared" si="56"/>
        <v>314</v>
      </c>
      <c r="AD163" s="70"/>
      <c r="AJ163" s="13"/>
      <c r="AK163" s="13"/>
      <c r="AL163" s="13"/>
      <c r="AM163" s="13"/>
      <c r="AN163" s="13"/>
      <c r="AO163" s="13"/>
      <c r="AP163" s="13"/>
      <c r="AQ163" s="13"/>
    </row>
    <row r="164" spans="11:43" ht="12.75">
      <c r="K164" s="70">
        <v>316</v>
      </c>
      <c r="L164" s="27">
        <f t="shared" si="42"/>
        <v>0.366860884322605</v>
      </c>
      <c r="M164" s="17">
        <f t="shared" si="43"/>
        <v>0.00018537626788907408</v>
      </c>
      <c r="N164" s="28">
        <f t="shared" si="44"/>
        <v>0.00010988843524719317</v>
      </c>
      <c r="O164" s="25">
        <f t="shared" si="45"/>
        <v>0.8903067363736233</v>
      </c>
      <c r="P164" s="25">
        <f t="shared" si="46"/>
        <v>0.9907479280167649</v>
      </c>
      <c r="Q164" s="25">
        <f t="shared" si="47"/>
        <v>0.0001836611533145809</v>
      </c>
      <c r="R164" s="28">
        <f t="shared" si="41"/>
        <v>1</v>
      </c>
      <c r="S164" s="25">
        <f t="shared" si="48"/>
        <v>0.00018537626788907408</v>
      </c>
      <c r="T164" s="25">
        <f t="shared" si="49"/>
        <v>0.0001836611533145809</v>
      </c>
      <c r="U164" s="28">
        <f t="shared" si="50"/>
        <v>1</v>
      </c>
      <c r="V164" s="17">
        <f t="shared" si="51"/>
        <v>0.00018537626788907408</v>
      </c>
      <c r="W164" s="25">
        <f t="shared" si="52"/>
        <v>1</v>
      </c>
      <c r="X164" s="1">
        <f t="shared" si="53"/>
        <v>0.00018537626788907408</v>
      </c>
      <c r="Y164" s="1">
        <f t="shared" si="54"/>
        <v>0.00018537626788907408</v>
      </c>
      <c r="Z164" s="25">
        <f t="shared" si="55"/>
        <v>0.0001836611533145809</v>
      </c>
      <c r="AA164" s="25">
        <f t="shared" si="57"/>
        <v>0.0003693258887500964</v>
      </c>
      <c r="AB164" s="72">
        <f t="shared" si="58"/>
        <v>0.0003661553780493754</v>
      </c>
      <c r="AC164" s="83">
        <f t="shared" si="56"/>
        <v>316</v>
      </c>
      <c r="AD164" s="70"/>
      <c r="AJ164" s="13"/>
      <c r="AK164" s="13"/>
      <c r="AL164" s="13"/>
      <c r="AM164" s="13"/>
      <c r="AN164" s="13"/>
      <c r="AO164" s="13"/>
      <c r="AP164" s="13"/>
      <c r="AQ164" s="13"/>
    </row>
    <row r="165" spans="11:43" ht="12.75">
      <c r="K165" s="70">
        <v>318</v>
      </c>
      <c r="L165" s="27">
        <f t="shared" si="42"/>
        <v>0.36649156164398317</v>
      </c>
      <c r="M165" s="17">
        <f t="shared" si="43"/>
        <v>0.00018394962086102233</v>
      </c>
      <c r="N165" s="28">
        <f t="shared" si="44"/>
        <v>0.00010804726964748242</v>
      </c>
      <c r="O165" s="25">
        <f t="shared" si="45"/>
        <v>0.9054778937897243</v>
      </c>
      <c r="P165" s="25">
        <f t="shared" si="46"/>
        <v>0.9920880721611959</v>
      </c>
      <c r="Q165" s="25">
        <f t="shared" si="47"/>
        <v>0.00018249422473479453</v>
      </c>
      <c r="R165" s="28">
        <f t="shared" si="41"/>
        <v>1</v>
      </c>
      <c r="S165" s="25">
        <f t="shared" si="48"/>
        <v>0.00018394962086102233</v>
      </c>
      <c r="T165" s="25">
        <f t="shared" si="49"/>
        <v>0.00018249422473479453</v>
      </c>
      <c r="U165" s="28">
        <f t="shared" si="50"/>
        <v>1</v>
      </c>
      <c r="V165" s="17">
        <f t="shared" si="51"/>
        <v>0.00018394962086102233</v>
      </c>
      <c r="W165" s="25">
        <f t="shared" si="52"/>
        <v>1</v>
      </c>
      <c r="X165" s="1">
        <f t="shared" si="53"/>
        <v>0.00018394962086102233</v>
      </c>
      <c r="Y165" s="1">
        <f t="shared" si="54"/>
        <v>0.00018394962086102233</v>
      </c>
      <c r="Z165" s="25">
        <f t="shared" si="55"/>
        <v>0.00018249422473479453</v>
      </c>
      <c r="AA165" s="25">
        <f t="shared" si="57"/>
        <v>0.00036649167231919233</v>
      </c>
      <c r="AB165" s="72">
        <f t="shared" si="58"/>
        <v>0.00036383550888188386</v>
      </c>
      <c r="AC165" s="83">
        <f t="shared" si="56"/>
        <v>318</v>
      </c>
      <c r="AD165" s="70"/>
      <c r="AJ165" s="13"/>
      <c r="AK165" s="13"/>
      <c r="AL165" s="13"/>
      <c r="AM165" s="13"/>
      <c r="AN165" s="13"/>
      <c r="AO165" s="13"/>
      <c r="AP165" s="13"/>
      <c r="AQ165" s="13"/>
    </row>
    <row r="166" spans="11:43" ht="12.75">
      <c r="K166" s="70">
        <v>320</v>
      </c>
      <c r="L166" s="27">
        <f t="shared" si="42"/>
        <v>0.3661250731209447</v>
      </c>
      <c r="M166" s="17">
        <f t="shared" si="43"/>
        <v>0.00018254205145817</v>
      </c>
      <c r="N166" s="28">
        <f t="shared" si="44"/>
        <v>0.00010624772763471088</v>
      </c>
      <c r="O166" s="25">
        <f t="shared" si="45"/>
        <v>0.920814179541761</v>
      </c>
      <c r="P166" s="25">
        <f t="shared" si="46"/>
        <v>0.9934219687930055</v>
      </c>
      <c r="Q166" s="25">
        <f t="shared" si="47"/>
        <v>0.00018134128414708936</v>
      </c>
      <c r="R166" s="28">
        <f t="shared" si="41"/>
        <v>1</v>
      </c>
      <c r="S166" s="25">
        <f t="shared" si="48"/>
        <v>0.00018254205145817</v>
      </c>
      <c r="T166" s="25">
        <f t="shared" si="49"/>
        <v>0.00018134128414708936</v>
      </c>
      <c r="U166" s="28">
        <f t="shared" si="50"/>
        <v>1</v>
      </c>
      <c r="V166" s="17">
        <f t="shared" si="51"/>
        <v>0.00018254205145817</v>
      </c>
      <c r="W166" s="25">
        <f t="shared" si="52"/>
        <v>1</v>
      </c>
      <c r="X166" s="1">
        <f t="shared" si="53"/>
        <v>0.00018254205145817</v>
      </c>
      <c r="Y166" s="1">
        <f t="shared" si="54"/>
        <v>0.00018254205145817</v>
      </c>
      <c r="Z166" s="25">
        <f t="shared" si="55"/>
        <v>0.00018134128414708936</v>
      </c>
      <c r="AA166" s="25">
        <f t="shared" si="57"/>
        <v>0.00036369525051864677</v>
      </c>
      <c r="AB166" s="72">
        <f t="shared" si="58"/>
        <v>0.0003615433715876842</v>
      </c>
      <c r="AC166" s="83">
        <f t="shared" si="56"/>
        <v>320</v>
      </c>
      <c r="AD166" s="70"/>
      <c r="AJ166" s="13"/>
      <c r="AK166" s="13"/>
      <c r="AL166" s="13"/>
      <c r="AM166" s="13"/>
      <c r="AN166" s="13"/>
      <c r="AO166" s="13"/>
      <c r="AP166" s="13"/>
      <c r="AQ166" s="13"/>
    </row>
    <row r="167" spans="11:43" ht="12.75">
      <c r="K167" s="70">
        <v>322</v>
      </c>
      <c r="L167" s="27">
        <f t="shared" si="42"/>
        <v>0.3657613809603417</v>
      </c>
      <c r="M167" s="17">
        <f t="shared" si="43"/>
        <v>0.0001811531990604768</v>
      </c>
      <c r="N167" s="28">
        <f t="shared" si="44"/>
        <v>0.00010448862830480451</v>
      </c>
      <c r="O167" s="25">
        <f t="shared" si="45"/>
        <v>0.9363163794699203</v>
      </c>
      <c r="P167" s="25">
        <f t="shared" si="46"/>
        <v>0.9947496835561574</v>
      </c>
      <c r="Q167" s="25">
        <f t="shared" si="47"/>
        <v>0.00018020208744059488</v>
      </c>
      <c r="R167" s="28">
        <f t="shared" si="41"/>
        <v>1</v>
      </c>
      <c r="S167" s="25">
        <f t="shared" si="48"/>
        <v>0.0001811531990604768</v>
      </c>
      <c r="T167" s="25">
        <f t="shared" si="49"/>
        <v>0.00018020208744059488</v>
      </c>
      <c r="U167" s="28">
        <f t="shared" si="50"/>
        <v>1</v>
      </c>
      <c r="V167" s="17">
        <f t="shared" si="51"/>
        <v>0.0001811531990604768</v>
      </c>
      <c r="W167" s="25">
        <f t="shared" si="52"/>
        <v>1</v>
      </c>
      <c r="X167" s="1">
        <f t="shared" si="53"/>
        <v>0.0001811531990604768</v>
      </c>
      <c r="Y167" s="1">
        <f t="shared" si="54"/>
        <v>0.0001811531990604768</v>
      </c>
      <c r="Z167" s="25">
        <f t="shared" si="55"/>
        <v>0.00018020208744059488</v>
      </c>
      <c r="AA167" s="25">
        <f t="shared" si="57"/>
        <v>0.0003609359108706783</v>
      </c>
      <c r="AB167" s="72">
        <f t="shared" si="58"/>
        <v>0.00035927848350030754</v>
      </c>
      <c r="AC167" s="83">
        <f t="shared" si="56"/>
        <v>322</v>
      </c>
      <c r="AD167" s="70"/>
      <c r="AJ167" s="13"/>
      <c r="AK167" s="13"/>
      <c r="AL167" s="13"/>
      <c r="AM167" s="13"/>
      <c r="AN167" s="13"/>
      <c r="AO167" s="13"/>
      <c r="AP167" s="13"/>
      <c r="AQ167" s="13"/>
    </row>
    <row r="168" spans="11:43" ht="12.75">
      <c r="K168" s="70">
        <v>324</v>
      </c>
      <c r="L168" s="27">
        <f t="shared" si="42"/>
        <v>0.36540044808146016</v>
      </c>
      <c r="M168" s="17">
        <f t="shared" si="43"/>
        <v>0.0001797827118102015</v>
      </c>
      <c r="N168" s="28">
        <f t="shared" si="44"/>
        <v>0.00010276883096513724</v>
      </c>
      <c r="O168" s="25">
        <f t="shared" si="45"/>
        <v>0.9519852783313418</v>
      </c>
      <c r="P168" s="25">
        <f t="shared" si="46"/>
        <v>0.9960712810293212</v>
      </c>
      <c r="Q168" s="25">
        <f t="shared" si="47"/>
        <v>0.00017907639605971266</v>
      </c>
      <c r="R168" s="28">
        <f t="shared" si="41"/>
        <v>1</v>
      </c>
      <c r="S168" s="25">
        <f t="shared" si="48"/>
        <v>0.0001797827118102015</v>
      </c>
      <c r="T168" s="25">
        <f t="shared" si="49"/>
        <v>0.00017907639605971266</v>
      </c>
      <c r="U168" s="28">
        <f t="shared" si="50"/>
        <v>1</v>
      </c>
      <c r="V168" s="17">
        <f t="shared" si="51"/>
        <v>0.0001797827118102015</v>
      </c>
      <c r="W168" s="25">
        <f t="shared" si="52"/>
        <v>1</v>
      </c>
      <c r="X168" s="1">
        <f t="shared" si="53"/>
        <v>0.0001797827118102015</v>
      </c>
      <c r="Y168" s="1">
        <f t="shared" si="54"/>
        <v>0.0001797827118102015</v>
      </c>
      <c r="Z168" s="25">
        <f t="shared" si="55"/>
        <v>0.00017907639605971266</v>
      </c>
      <c r="AA168" s="25">
        <f t="shared" si="57"/>
        <v>0.0003582129581630746</v>
      </c>
      <c r="AB168" s="72">
        <f t="shared" si="58"/>
        <v>0.00035704037290880484</v>
      </c>
      <c r="AC168" s="83">
        <f t="shared" si="56"/>
        <v>324</v>
      </c>
      <c r="AD168" s="70"/>
      <c r="AJ168" s="13"/>
      <c r="AK168" s="13"/>
      <c r="AL168" s="13"/>
      <c r="AM168" s="13"/>
      <c r="AN168" s="13"/>
      <c r="AO168" s="13"/>
      <c r="AP168" s="13"/>
      <c r="AQ168" s="13"/>
    </row>
    <row r="169" spans="11:43" ht="12.75">
      <c r="K169" s="70">
        <v>326</v>
      </c>
      <c r="L169" s="27">
        <f t="shared" si="42"/>
        <v>0.3650422380987557</v>
      </c>
      <c r="M169" s="17">
        <f t="shared" si="43"/>
        <v>0.00017843024635287314</v>
      </c>
      <c r="N169" s="28">
        <f t="shared" si="44"/>
        <v>0.00010108723354010692</v>
      </c>
      <c r="O169" s="25">
        <f t="shared" si="45"/>
        <v>0.9678216598074815</v>
      </c>
      <c r="P169" s="25">
        <f t="shared" si="46"/>
        <v>0.9973868247491019</v>
      </c>
      <c r="Q169" s="25">
        <f t="shared" si="47"/>
        <v>0.00017796397684909215</v>
      </c>
      <c r="R169" s="28">
        <f t="shared" si="41"/>
        <v>1</v>
      </c>
      <c r="S169" s="25">
        <f t="shared" si="48"/>
        <v>0.00017843024635287314</v>
      </c>
      <c r="T169" s="25">
        <f t="shared" si="49"/>
        <v>0.00017796397684909215</v>
      </c>
      <c r="U169" s="28">
        <f t="shared" si="50"/>
        <v>1</v>
      </c>
      <c r="V169" s="17">
        <f t="shared" si="51"/>
        <v>0.00017843024635287314</v>
      </c>
      <c r="W169" s="25">
        <f t="shared" si="52"/>
        <v>1</v>
      </c>
      <c r="X169" s="1">
        <f t="shared" si="53"/>
        <v>0.00017843024635287314</v>
      </c>
      <c r="Y169" s="1">
        <f t="shared" si="54"/>
        <v>0.00017843024635287314</v>
      </c>
      <c r="Z169" s="25">
        <f t="shared" si="55"/>
        <v>0.00017796397684909215</v>
      </c>
      <c r="AA169" s="25">
        <f t="shared" si="57"/>
        <v>0.0003555257139401215</v>
      </c>
      <c r="AB169" s="72">
        <f t="shared" si="58"/>
        <v>0.00035482857875281137</v>
      </c>
      <c r="AC169" s="83">
        <f t="shared" si="56"/>
        <v>326</v>
      </c>
      <c r="AD169" s="70"/>
      <c r="AJ169" s="13"/>
      <c r="AK169" s="13"/>
      <c r="AL169" s="13"/>
      <c r="AM169" s="13"/>
      <c r="AN169" s="13"/>
      <c r="AO169" s="13"/>
      <c r="AP169" s="13"/>
      <c r="AQ169" s="13"/>
    </row>
    <row r="170" spans="11:43" ht="12.75">
      <c r="K170" s="70">
        <v>328</v>
      </c>
      <c r="L170" s="27">
        <f t="shared" si="42"/>
        <v>0.3646867153050989</v>
      </c>
      <c r="M170" s="17">
        <f t="shared" si="43"/>
        <v>0.0001770954675872484</v>
      </c>
      <c r="N170" s="28">
        <f t="shared" si="44"/>
        <v>9.944277104863455E-05</v>
      </c>
      <c r="O170" s="25">
        <f t="shared" si="45"/>
        <v>0.9838263065123641</v>
      </c>
      <c r="P170" s="25">
        <f t="shared" si="46"/>
        <v>0.998696377232718</v>
      </c>
      <c r="Q170" s="25">
        <f t="shared" si="47"/>
        <v>0.00017686460190371921</v>
      </c>
      <c r="R170" s="28">
        <f t="shared" si="41"/>
        <v>1</v>
      </c>
      <c r="S170" s="25">
        <f t="shared" si="48"/>
        <v>0.0001770954675872484</v>
      </c>
      <c r="T170" s="25">
        <f t="shared" si="49"/>
        <v>0.00017686460190371921</v>
      </c>
      <c r="U170" s="28">
        <f t="shared" si="50"/>
        <v>1</v>
      </c>
      <c r="V170" s="17">
        <f t="shared" si="51"/>
        <v>0.0001770954675872484</v>
      </c>
      <c r="W170" s="25">
        <f t="shared" si="52"/>
        <v>1</v>
      </c>
      <c r="X170" s="1">
        <f t="shared" si="53"/>
        <v>0.0001770954675872484</v>
      </c>
      <c r="Y170" s="1">
        <f t="shared" si="54"/>
        <v>0.0001770954675872484</v>
      </c>
      <c r="Z170" s="25">
        <f t="shared" si="55"/>
        <v>0.00017686460190371921</v>
      </c>
      <c r="AA170" s="25">
        <f t="shared" si="57"/>
        <v>0.0003528735160111484</v>
      </c>
      <c r="AB170" s="72">
        <f t="shared" si="58"/>
        <v>0.00035264265032761914</v>
      </c>
      <c r="AC170" s="83">
        <f t="shared" si="56"/>
        <v>328</v>
      </c>
      <c r="AD170" s="70"/>
      <c r="AJ170" s="13"/>
      <c r="AK170" s="13"/>
      <c r="AL170" s="13"/>
      <c r="AM170" s="13"/>
      <c r="AN170" s="13"/>
      <c r="AO170" s="13"/>
      <c r="AP170" s="13"/>
      <c r="AQ170" s="13"/>
    </row>
    <row r="171" spans="11:43" ht="12.75">
      <c r="K171" s="3">
        <v>330</v>
      </c>
      <c r="L171" s="20">
        <f t="shared" si="42"/>
        <v>0.36433384465551133</v>
      </c>
      <c r="M171" s="3">
        <f t="shared" si="43"/>
        <v>0.00017577804842389995</v>
      </c>
      <c r="N171" s="64">
        <f t="shared" si="44"/>
        <v>9.783441415013279E-05</v>
      </c>
      <c r="O171" s="64">
        <f t="shared" si="45"/>
        <v>1</v>
      </c>
      <c r="P171" s="64">
        <f t="shared" si="46"/>
        <v>1</v>
      </c>
      <c r="Q171" s="64">
        <f t="shared" si="47"/>
        <v>0.00017577804842389995</v>
      </c>
      <c r="R171" s="64">
        <f t="shared" si="41"/>
        <v>1</v>
      </c>
      <c r="S171" s="64">
        <f t="shared" si="48"/>
        <v>0.00017577804842389995</v>
      </c>
      <c r="T171" s="64">
        <f t="shared" si="49"/>
        <v>0.00017577804842389995</v>
      </c>
      <c r="U171" s="64">
        <f t="shared" si="50"/>
        <v>1</v>
      </c>
      <c r="V171" s="3">
        <f t="shared" si="51"/>
        <v>0.00017577804842389995</v>
      </c>
      <c r="W171" s="64">
        <f t="shared" si="52"/>
        <v>1</v>
      </c>
      <c r="X171" s="3">
        <f t="shared" si="53"/>
        <v>0.00017577804842389995</v>
      </c>
      <c r="Y171" s="3">
        <f t="shared" si="54"/>
        <v>0.00017577804842389995</v>
      </c>
      <c r="Z171" s="64">
        <f t="shared" si="55"/>
        <v>0.00017577804842389995</v>
      </c>
      <c r="AA171" s="64">
        <f t="shared" si="57"/>
        <v>0.0017260923952338897</v>
      </c>
      <c r="AB171" s="64">
        <f t="shared" si="58"/>
        <v>0.0017260923952338897</v>
      </c>
      <c r="AC171" s="84">
        <f t="shared" si="56"/>
        <v>330</v>
      </c>
      <c r="AD171" s="3"/>
      <c r="AJ171" s="13"/>
      <c r="AK171" s="13"/>
      <c r="AL171" s="13"/>
      <c r="AM171" s="13"/>
      <c r="AN171" s="13"/>
      <c r="AO171" s="13"/>
      <c r="AP171" s="13"/>
      <c r="AQ171" s="13"/>
    </row>
    <row r="172" spans="11:43" ht="12.75">
      <c r="K172" s="16">
        <v>340</v>
      </c>
      <c r="L172" s="27">
        <f t="shared" si="42"/>
        <v>0.3626080913934513</v>
      </c>
      <c r="M172" s="17">
        <f t="shared" si="43"/>
        <v>0.00016944043062287802</v>
      </c>
      <c r="N172" s="28">
        <f t="shared" si="44"/>
        <v>9.030051151072694E-05</v>
      </c>
      <c r="O172" s="25">
        <f t="shared" si="45"/>
        <v>1.0834314503136662</v>
      </c>
      <c r="P172" s="25">
        <f t="shared" si="46"/>
        <v>1</v>
      </c>
      <c r="Q172" s="25">
        <f t="shared" si="47"/>
        <v>0.00016944043062287802</v>
      </c>
      <c r="R172" s="28">
        <f t="shared" si="41"/>
        <v>1</v>
      </c>
      <c r="S172" s="25">
        <f t="shared" si="48"/>
        <v>0.00016944043062287802</v>
      </c>
      <c r="T172" s="25">
        <f t="shared" si="49"/>
        <v>0.00016944043062287802</v>
      </c>
      <c r="U172" s="28">
        <f t="shared" si="50"/>
        <v>1</v>
      </c>
      <c r="V172" s="17">
        <f t="shared" si="51"/>
        <v>0.00016944043062287802</v>
      </c>
      <c r="W172" s="25">
        <f t="shared" si="52"/>
        <v>1</v>
      </c>
      <c r="X172" s="1">
        <f t="shared" si="53"/>
        <v>0.00016944043062287802</v>
      </c>
      <c r="Y172" s="1">
        <f t="shared" si="54"/>
        <v>0.00016944043062287802</v>
      </c>
      <c r="Z172" s="25">
        <f t="shared" si="55"/>
        <v>0.00016944043062287802</v>
      </c>
      <c r="AA172" s="25">
        <f t="shared" si="57"/>
        <v>0.0016646619524374926</v>
      </c>
      <c r="AB172" s="72">
        <f t="shared" si="58"/>
        <v>0.0016646619524374926</v>
      </c>
      <c r="AC172" s="83">
        <f t="shared" si="56"/>
        <v>340</v>
      </c>
      <c r="AD172" s="16"/>
      <c r="AJ172" s="13"/>
      <c r="AK172" s="13"/>
      <c r="AL172" s="13"/>
      <c r="AM172" s="13"/>
      <c r="AN172" s="13"/>
      <c r="AO172" s="13"/>
      <c r="AP172" s="13"/>
      <c r="AQ172" s="13"/>
    </row>
    <row r="173" spans="11:43" ht="12.75">
      <c r="K173" s="16">
        <v>350</v>
      </c>
      <c r="L173" s="27">
        <f t="shared" si="42"/>
        <v>0.3609437393406337</v>
      </c>
      <c r="M173" s="17">
        <f t="shared" si="43"/>
        <v>0.00016349195986462055</v>
      </c>
      <c r="N173" s="28">
        <f t="shared" si="44"/>
        <v>8.353307500602006E-05</v>
      </c>
      <c r="O173" s="25">
        <f t="shared" si="45"/>
        <v>1.1712057067584554</v>
      </c>
      <c r="P173" s="25">
        <f t="shared" si="46"/>
        <v>1</v>
      </c>
      <c r="Q173" s="25">
        <f t="shared" si="47"/>
        <v>0.00016349195986462055</v>
      </c>
      <c r="R173" s="28">
        <f t="shared" si="41"/>
        <v>1</v>
      </c>
      <c r="S173" s="25">
        <f t="shared" si="48"/>
        <v>0.00016349195986462055</v>
      </c>
      <c r="T173" s="25">
        <f t="shared" si="49"/>
        <v>0.00016349195986462055</v>
      </c>
      <c r="U173" s="28">
        <f t="shared" si="50"/>
        <v>1</v>
      </c>
      <c r="V173" s="17">
        <f t="shared" si="51"/>
        <v>0.00016349195986462055</v>
      </c>
      <c r="W173" s="25">
        <f t="shared" si="52"/>
        <v>1</v>
      </c>
      <c r="X173" s="1">
        <f t="shared" si="53"/>
        <v>0.00016349195986462055</v>
      </c>
      <c r="Y173" s="1">
        <f t="shared" si="54"/>
        <v>0.00016349195986462055</v>
      </c>
      <c r="Z173" s="25">
        <f t="shared" si="55"/>
        <v>0.00016349195986462055</v>
      </c>
      <c r="AA173" s="25">
        <f t="shared" si="57"/>
        <v>0.001606957295322568</v>
      </c>
      <c r="AB173" s="72">
        <f t="shared" si="58"/>
        <v>0.001606957295322568</v>
      </c>
      <c r="AC173" s="83">
        <f t="shared" si="56"/>
        <v>350</v>
      </c>
      <c r="AD173" s="16"/>
      <c r="AJ173" s="13"/>
      <c r="AK173" s="13"/>
      <c r="AL173" s="13"/>
      <c r="AM173" s="13"/>
      <c r="AN173" s="13"/>
      <c r="AO173" s="13"/>
      <c r="AP173" s="13"/>
      <c r="AQ173" s="13"/>
    </row>
    <row r="174" spans="11:43" ht="12.75">
      <c r="K174" s="16">
        <v>360</v>
      </c>
      <c r="L174" s="27">
        <f t="shared" si="42"/>
        <v>0.3593370658905025</v>
      </c>
      <c r="M174" s="17">
        <f t="shared" si="43"/>
        <v>0.00015789949919989304</v>
      </c>
      <c r="N174" s="28">
        <f t="shared" si="44"/>
        <v>7.743621852945263E-05</v>
      </c>
      <c r="O174" s="25">
        <f t="shared" si="45"/>
        <v>1.263419314734768</v>
      </c>
      <c r="P174" s="25">
        <f t="shared" si="46"/>
        <v>1</v>
      </c>
      <c r="Q174" s="25">
        <f t="shared" si="47"/>
        <v>0.00015789949919989304</v>
      </c>
      <c r="R174" s="28">
        <f t="shared" si="41"/>
        <v>1</v>
      </c>
      <c r="S174" s="25">
        <f t="shared" si="48"/>
        <v>0.00015789949919989304</v>
      </c>
      <c r="T174" s="25">
        <f t="shared" si="49"/>
        <v>0.00015789949919989304</v>
      </c>
      <c r="U174" s="28">
        <f t="shared" si="50"/>
        <v>1</v>
      </c>
      <c r="V174" s="17">
        <f t="shared" si="51"/>
        <v>0.00015789949919989304</v>
      </c>
      <c r="W174" s="25">
        <f t="shared" si="52"/>
        <v>1</v>
      </c>
      <c r="X174" s="1">
        <f t="shared" si="53"/>
        <v>0.00015789949919989304</v>
      </c>
      <c r="Y174" s="1">
        <f t="shared" si="54"/>
        <v>0.00015789949919989304</v>
      </c>
      <c r="Z174" s="25">
        <f t="shared" si="55"/>
        <v>0.00015789949919989304</v>
      </c>
      <c r="AA174" s="25">
        <f t="shared" si="57"/>
        <v>0.001552664862347179</v>
      </c>
      <c r="AB174" s="72">
        <f t="shared" si="58"/>
        <v>0.001552664862347179</v>
      </c>
      <c r="AC174" s="83">
        <f t="shared" si="56"/>
        <v>360</v>
      </c>
      <c r="AD174" s="16"/>
      <c r="AJ174" s="13"/>
      <c r="AK174" s="13"/>
      <c r="AL174" s="13"/>
      <c r="AM174" s="13"/>
      <c r="AN174" s="13"/>
      <c r="AO174" s="13"/>
      <c r="AP174" s="13"/>
      <c r="AQ174" s="13"/>
    </row>
    <row r="175" spans="11:43" ht="12.75">
      <c r="K175" s="16">
        <v>370</v>
      </c>
      <c r="L175" s="27">
        <f t="shared" si="42"/>
        <v>0.35778466158483396</v>
      </c>
      <c r="M175" s="17">
        <f t="shared" si="43"/>
        <v>0.00015263347326954272</v>
      </c>
      <c r="N175" s="28">
        <f t="shared" si="44"/>
        <v>7.192817288285432E-05</v>
      </c>
      <c r="O175" s="25">
        <f t="shared" si="45"/>
        <v>1.3601682098816916</v>
      </c>
      <c r="P175" s="25">
        <f t="shared" si="46"/>
        <v>1</v>
      </c>
      <c r="Q175" s="25">
        <f t="shared" si="47"/>
        <v>0.00015263347326954272</v>
      </c>
      <c r="R175" s="28">
        <f t="shared" si="41"/>
        <v>1</v>
      </c>
      <c r="S175" s="25">
        <f t="shared" si="48"/>
        <v>0.00015263347326954272</v>
      </c>
      <c r="T175" s="25">
        <f t="shared" si="49"/>
        <v>0.00015263347326954272</v>
      </c>
      <c r="U175" s="28">
        <f t="shared" si="50"/>
        <v>1</v>
      </c>
      <c r="V175" s="17">
        <f t="shared" si="51"/>
        <v>0.00015263347326954272</v>
      </c>
      <c r="W175" s="25">
        <f t="shared" si="52"/>
        <v>1</v>
      </c>
      <c r="X175" s="1">
        <f t="shared" si="53"/>
        <v>0.00015263347326954272</v>
      </c>
      <c r="Y175" s="1">
        <f t="shared" si="54"/>
        <v>0.00015263347326954272</v>
      </c>
      <c r="Z175" s="25">
        <f t="shared" si="55"/>
        <v>0.00015263347326954272</v>
      </c>
      <c r="AA175" s="25">
        <f t="shared" si="57"/>
        <v>0.0015015044191837555</v>
      </c>
      <c r="AB175" s="72">
        <f t="shared" si="58"/>
        <v>0.0015015044191837555</v>
      </c>
      <c r="AC175" s="83">
        <f t="shared" si="56"/>
        <v>370</v>
      </c>
      <c r="AD175" s="16"/>
      <c r="AJ175" s="13"/>
      <c r="AK175" s="13"/>
      <c r="AL175" s="13"/>
      <c r="AM175" s="13"/>
      <c r="AN175" s="13"/>
      <c r="AO175" s="13"/>
      <c r="AP175" s="13"/>
      <c r="AQ175" s="13"/>
    </row>
    <row r="176" spans="11:43" ht="12.75">
      <c r="K176" s="16">
        <v>380</v>
      </c>
      <c r="L176" s="27">
        <f t="shared" si="42"/>
        <v>0.3562833968485003</v>
      </c>
      <c r="M176" s="17">
        <f t="shared" si="43"/>
        <v>0.00014766741056720839</v>
      </c>
      <c r="N176" s="28">
        <f t="shared" si="44"/>
        <v>6.693891113484056E-05</v>
      </c>
      <c r="O176" s="25">
        <f t="shared" si="45"/>
        <v>1.461547737952547</v>
      </c>
      <c r="P176" s="25">
        <f t="shared" si="46"/>
        <v>1</v>
      </c>
      <c r="Q176" s="25">
        <f t="shared" si="47"/>
        <v>0.00014766741056720839</v>
      </c>
      <c r="R176" s="28">
        <f t="shared" si="41"/>
        <v>1</v>
      </c>
      <c r="S176" s="25">
        <f t="shared" si="48"/>
        <v>0.00014766741056720839</v>
      </c>
      <c r="T176" s="25">
        <f t="shared" si="49"/>
        <v>0.00014766741056720839</v>
      </c>
      <c r="U176" s="28">
        <f t="shared" si="50"/>
        <v>1</v>
      </c>
      <c r="V176" s="17">
        <f t="shared" si="51"/>
        <v>0.00014766741056720839</v>
      </c>
      <c r="W176" s="25">
        <f t="shared" si="52"/>
        <v>1</v>
      </c>
      <c r="X176" s="1">
        <f t="shared" si="53"/>
        <v>0.00014766741056720839</v>
      </c>
      <c r="Y176" s="1">
        <f t="shared" si="54"/>
        <v>0.00014766741056720839</v>
      </c>
      <c r="Z176" s="25">
        <f t="shared" si="55"/>
        <v>0.00014766741056720839</v>
      </c>
      <c r="AA176" s="25">
        <f t="shared" si="57"/>
        <v>0.0014532248209389034</v>
      </c>
      <c r="AB176" s="72">
        <f t="shared" si="58"/>
        <v>0.0014532248209389034</v>
      </c>
      <c r="AC176" s="83">
        <f t="shared" si="56"/>
        <v>380</v>
      </c>
      <c r="AD176" s="16"/>
      <c r="AJ176" s="13"/>
      <c r="AK176" s="13"/>
      <c r="AL176" s="13"/>
      <c r="AM176" s="13"/>
      <c r="AN176" s="13"/>
      <c r="AO176" s="13"/>
      <c r="AP176" s="13"/>
      <c r="AQ176" s="13"/>
    </row>
    <row r="177" spans="11:43" ht="12.75">
      <c r="K177" s="16">
        <v>390</v>
      </c>
      <c r="L177" s="27">
        <f t="shared" si="42"/>
        <v>0.3548303929515463</v>
      </c>
      <c r="M177" s="17">
        <f t="shared" si="43"/>
        <v>0.00014297755362057226</v>
      </c>
      <c r="N177" s="28">
        <f t="shared" si="44"/>
        <v>6.240822077530193E-05</v>
      </c>
      <c r="O177" s="25">
        <f t="shared" si="45"/>
        <v>1.5676526735537184</v>
      </c>
      <c r="P177" s="25">
        <f t="shared" si="46"/>
        <v>1</v>
      </c>
      <c r="Q177" s="25">
        <f t="shared" si="47"/>
        <v>0.00014297755362057226</v>
      </c>
      <c r="R177" s="28">
        <f t="shared" si="41"/>
        <v>1</v>
      </c>
      <c r="S177" s="25">
        <f t="shared" si="48"/>
        <v>0.00014297755362057226</v>
      </c>
      <c r="T177" s="25">
        <f t="shared" si="49"/>
        <v>0.00014297755362057226</v>
      </c>
      <c r="U177" s="28">
        <f t="shared" si="50"/>
        <v>1</v>
      </c>
      <c r="V177" s="17">
        <f t="shared" si="51"/>
        <v>0.00014297755362057226</v>
      </c>
      <c r="W177" s="25">
        <f t="shared" si="52"/>
        <v>1</v>
      </c>
      <c r="X177" s="1">
        <f t="shared" si="53"/>
        <v>0.00014297755362057226</v>
      </c>
      <c r="Y177" s="1">
        <f t="shared" si="54"/>
        <v>0.00014297755362057226</v>
      </c>
      <c r="Z177" s="25">
        <f t="shared" si="55"/>
        <v>0.00014297755362057226</v>
      </c>
      <c r="AA177" s="25">
        <f t="shared" si="57"/>
        <v>0.0014076003967972907</v>
      </c>
      <c r="AB177" s="72">
        <f t="shared" si="58"/>
        <v>0.0014076003967972907</v>
      </c>
      <c r="AC177" s="83">
        <f t="shared" si="56"/>
        <v>390</v>
      </c>
      <c r="AD177" s="16"/>
      <c r="AJ177" s="13"/>
      <c r="AK177" s="13"/>
      <c r="AL177" s="13"/>
      <c r="AM177" s="13"/>
      <c r="AN177" s="13"/>
      <c r="AO177" s="13"/>
      <c r="AP177" s="13"/>
      <c r="AQ177" s="13"/>
    </row>
    <row r="178" spans="11:43" ht="12.75">
      <c r="K178" s="16">
        <v>400</v>
      </c>
      <c r="L178" s="27">
        <f t="shared" si="42"/>
        <v>0.3534229965781097</v>
      </c>
      <c r="M178" s="17">
        <f t="shared" si="43"/>
        <v>0.00013854252573888587</v>
      </c>
      <c r="N178" s="28">
        <f t="shared" si="44"/>
        <v>5.828413012206866E-05</v>
      </c>
      <c r="O178" s="25">
        <f t="shared" si="45"/>
        <v>1.6785772378386898</v>
      </c>
      <c r="P178" s="25">
        <f t="shared" si="46"/>
        <v>1</v>
      </c>
      <c r="Q178" s="25">
        <f t="shared" si="47"/>
        <v>0.00013854252573888587</v>
      </c>
      <c r="R178" s="28">
        <f t="shared" si="41"/>
        <v>1</v>
      </c>
      <c r="S178" s="25">
        <f t="shared" si="48"/>
        <v>0.00013854252573888587</v>
      </c>
      <c r="T178" s="25">
        <f t="shared" si="49"/>
        <v>0.00013854252573888587</v>
      </c>
      <c r="U178" s="28">
        <f t="shared" si="50"/>
        <v>1</v>
      </c>
      <c r="V178" s="17">
        <f t="shared" si="51"/>
        <v>0.00013854252573888587</v>
      </c>
      <c r="W178" s="25">
        <f t="shared" si="52"/>
        <v>1</v>
      </c>
      <c r="X178" s="1">
        <f t="shared" si="53"/>
        <v>0.00013854252573888587</v>
      </c>
      <c r="Y178" s="1">
        <f t="shared" si="54"/>
        <v>0.00013854252573888587</v>
      </c>
      <c r="Z178" s="25">
        <f t="shared" si="55"/>
        <v>0.00013854252573888587</v>
      </c>
      <c r="AA178" s="25">
        <f t="shared" si="57"/>
        <v>0.0013644278540618413</v>
      </c>
      <c r="AB178" s="72">
        <f t="shared" si="58"/>
        <v>0.0013644278540618413</v>
      </c>
      <c r="AC178" s="83">
        <f t="shared" si="56"/>
        <v>400</v>
      </c>
      <c r="AD178" s="16"/>
      <c r="AJ178" s="13"/>
      <c r="AK178" s="13"/>
      <c r="AL178" s="13"/>
      <c r="AM178" s="13"/>
      <c r="AN178" s="13"/>
      <c r="AO178" s="13"/>
      <c r="AP178" s="13"/>
      <c r="AQ178" s="13"/>
    </row>
    <row r="179" spans="11:43" ht="12.75">
      <c r="K179" s="16">
        <v>410</v>
      </c>
      <c r="L179" s="27">
        <f t="shared" si="42"/>
        <v>0.35205875748434423</v>
      </c>
      <c r="M179" s="17">
        <f t="shared" si="43"/>
        <v>0.00013434304507348234</v>
      </c>
      <c r="N179" s="28">
        <f t="shared" si="44"/>
        <v>5.452161727759107E-05</v>
      </c>
      <c r="O179" s="25">
        <f t="shared" si="45"/>
        <v>1.794415115238038</v>
      </c>
      <c r="P179" s="25">
        <f t="shared" si="46"/>
        <v>1</v>
      </c>
      <c r="Q179" s="25">
        <f t="shared" si="47"/>
        <v>0.00013434304507348234</v>
      </c>
      <c r="R179" s="28">
        <f t="shared" si="41"/>
        <v>1</v>
      </c>
      <c r="S179" s="25">
        <f t="shared" si="48"/>
        <v>0.00013434304507348234</v>
      </c>
      <c r="T179" s="25">
        <f t="shared" si="49"/>
        <v>0.00013434304507348234</v>
      </c>
      <c r="U179" s="28">
        <f t="shared" si="50"/>
        <v>1</v>
      </c>
      <c r="V179" s="17">
        <f t="shared" si="51"/>
        <v>0.00013434304507348234</v>
      </c>
      <c r="W179" s="25">
        <f t="shared" si="52"/>
        <v>1</v>
      </c>
      <c r="X179" s="1">
        <f t="shared" si="53"/>
        <v>0.00013434304507348234</v>
      </c>
      <c r="Y179" s="1">
        <f t="shared" si="54"/>
        <v>0.00013434304507348234</v>
      </c>
      <c r="Z179" s="25">
        <f t="shared" si="55"/>
        <v>0.00013434304507348234</v>
      </c>
      <c r="AA179" s="25">
        <f t="shared" si="57"/>
        <v>0.001323523617435498</v>
      </c>
      <c r="AB179" s="72">
        <f t="shared" si="58"/>
        <v>0.001323523617435498</v>
      </c>
      <c r="AC179" s="83">
        <f t="shared" si="56"/>
        <v>410</v>
      </c>
      <c r="AD179" s="16"/>
      <c r="AJ179" s="13"/>
      <c r="AK179" s="13"/>
      <c r="AL179" s="13"/>
      <c r="AM179" s="13"/>
      <c r="AN179" s="13"/>
      <c r="AO179" s="13"/>
      <c r="AP179" s="13"/>
      <c r="AQ179" s="13"/>
    </row>
    <row r="180" spans="11:43" ht="12.75">
      <c r="K180" s="16">
        <v>420</v>
      </c>
      <c r="L180" s="27">
        <f t="shared" si="42"/>
        <v>0.35073540881135234</v>
      </c>
      <c r="M180" s="17">
        <f t="shared" si="43"/>
        <v>0.00013036167841361728</v>
      </c>
      <c r="N180" s="28">
        <f t="shared" si="44"/>
        <v>5.1081545721753724E-05</v>
      </c>
      <c r="O180" s="25">
        <f t="shared" si="45"/>
        <v>1.9152594693012348</v>
      </c>
      <c r="P180" s="25">
        <f t="shared" si="46"/>
        <v>1</v>
      </c>
      <c r="Q180" s="25">
        <f t="shared" si="47"/>
        <v>0.00013036167841361728</v>
      </c>
      <c r="R180" s="28">
        <f t="shared" si="41"/>
        <v>1</v>
      </c>
      <c r="S180" s="25">
        <f t="shared" si="48"/>
        <v>0.00013036167841361728</v>
      </c>
      <c r="T180" s="25">
        <f t="shared" si="49"/>
        <v>0.00013036167841361728</v>
      </c>
      <c r="U180" s="28">
        <f t="shared" si="50"/>
        <v>1</v>
      </c>
      <c r="V180" s="17">
        <f t="shared" si="51"/>
        <v>0.00013036167841361728</v>
      </c>
      <c r="W180" s="25">
        <f t="shared" si="52"/>
        <v>1</v>
      </c>
      <c r="X180" s="1">
        <f t="shared" si="53"/>
        <v>0.00013036167841361728</v>
      </c>
      <c r="Y180" s="1">
        <f t="shared" si="54"/>
        <v>0.00013036167841361728</v>
      </c>
      <c r="Z180" s="25">
        <f t="shared" si="55"/>
        <v>0.00013036167841361728</v>
      </c>
      <c r="AA180" s="25">
        <f t="shared" si="57"/>
        <v>0.0012847215344900056</v>
      </c>
      <c r="AB180" s="72">
        <f t="shared" si="58"/>
        <v>0.0012847215344900056</v>
      </c>
      <c r="AC180" s="83">
        <f t="shared" si="56"/>
        <v>420</v>
      </c>
      <c r="AD180" s="16"/>
      <c r="AJ180" s="13"/>
      <c r="AK180" s="13"/>
      <c r="AL180" s="13"/>
      <c r="AM180" s="13"/>
      <c r="AN180" s="13"/>
      <c r="AO180" s="13"/>
      <c r="AP180" s="13"/>
      <c r="AQ180" s="13"/>
    </row>
    <row r="181" spans="11:43" ht="12.75">
      <c r="K181" s="16">
        <v>430</v>
      </c>
      <c r="L181" s="27">
        <f t="shared" si="42"/>
        <v>0.34945084968794005</v>
      </c>
      <c r="M181" s="17">
        <f t="shared" si="43"/>
        <v>0.00012658262848438381</v>
      </c>
      <c r="N181" s="28">
        <f t="shared" si="44"/>
        <v>4.7929782670769186E-05</v>
      </c>
      <c r="O181" s="25">
        <f t="shared" si="45"/>
        <v>2.041202957713364</v>
      </c>
      <c r="P181" s="25">
        <f t="shared" si="46"/>
        <v>1</v>
      </c>
      <c r="Q181" s="25">
        <f t="shared" si="47"/>
        <v>0.00012658262848438381</v>
      </c>
      <c r="R181" s="28">
        <f t="shared" si="41"/>
        <v>1</v>
      </c>
      <c r="S181" s="25">
        <f t="shared" si="48"/>
        <v>0.00012658262848438381</v>
      </c>
      <c r="T181" s="25">
        <f t="shared" si="49"/>
        <v>0.00012658262848438381</v>
      </c>
      <c r="U181" s="28">
        <f t="shared" si="50"/>
        <v>1</v>
      </c>
      <c r="V181" s="17">
        <f t="shared" si="51"/>
        <v>0.00012658262848438381</v>
      </c>
      <c r="W181" s="25">
        <f t="shared" si="52"/>
        <v>1</v>
      </c>
      <c r="X181" s="1">
        <f t="shared" si="53"/>
        <v>0.00012658262848438381</v>
      </c>
      <c r="Y181" s="1">
        <f t="shared" si="54"/>
        <v>0.00012658262848438381</v>
      </c>
      <c r="Z181" s="25">
        <f t="shared" si="55"/>
        <v>0.00012658262848438381</v>
      </c>
      <c r="AA181" s="25">
        <f t="shared" si="57"/>
        <v>0.0012478708904084114</v>
      </c>
      <c r="AB181" s="72">
        <f t="shared" si="58"/>
        <v>0.0012478708904084114</v>
      </c>
      <c r="AC181" s="83">
        <f t="shared" si="56"/>
        <v>430</v>
      </c>
      <c r="AD181" s="16"/>
      <c r="AJ181" s="13"/>
      <c r="AK181" s="13"/>
      <c r="AL181" s="13"/>
      <c r="AM181" s="13"/>
      <c r="AN181" s="13"/>
      <c r="AO181" s="13"/>
      <c r="AP181" s="13"/>
      <c r="AQ181" s="13"/>
    </row>
    <row r="182" spans="11:43" ht="12.75">
      <c r="K182" s="16">
        <v>440</v>
      </c>
      <c r="L182" s="27">
        <f t="shared" si="42"/>
        <v>0.3482031298147336</v>
      </c>
      <c r="M182" s="17">
        <f t="shared" si="43"/>
        <v>0.00012299154959729847</v>
      </c>
      <c r="N182" s="28">
        <f t="shared" si="44"/>
        <v>4.5036465579741095E-05</v>
      </c>
      <c r="O182" s="25">
        <f t="shared" si="45"/>
        <v>2.172337746551363</v>
      </c>
      <c r="P182" s="25">
        <f t="shared" si="46"/>
        <v>1</v>
      </c>
      <c r="Q182" s="25">
        <f t="shared" si="47"/>
        <v>0.00012299154959729847</v>
      </c>
      <c r="R182" s="28">
        <f t="shared" si="41"/>
        <v>1</v>
      </c>
      <c r="S182" s="25">
        <f t="shared" si="48"/>
        <v>0.00012299154959729847</v>
      </c>
      <c r="T182" s="25">
        <f t="shared" si="49"/>
        <v>0.00012299154959729847</v>
      </c>
      <c r="U182" s="28">
        <f t="shared" si="50"/>
        <v>1</v>
      </c>
      <c r="V182" s="17">
        <f t="shared" si="51"/>
        <v>0.00012299154959729847</v>
      </c>
      <c r="W182" s="25">
        <f t="shared" si="52"/>
        <v>1</v>
      </c>
      <c r="X182" s="1">
        <f t="shared" si="53"/>
        <v>0.00012299154959729847</v>
      </c>
      <c r="Y182" s="1">
        <f t="shared" si="54"/>
        <v>0.00012299154959729847</v>
      </c>
      <c r="Z182" s="25">
        <f t="shared" si="55"/>
        <v>0.00012299154959729847</v>
      </c>
      <c r="AA182" s="25">
        <f t="shared" si="57"/>
        <v>0.0012128346848965911</v>
      </c>
      <c r="AB182" s="72">
        <f t="shared" si="58"/>
        <v>0.0012128346848965911</v>
      </c>
      <c r="AC182" s="83">
        <f t="shared" si="56"/>
        <v>440</v>
      </c>
      <c r="AD182" s="16"/>
      <c r="AJ182" s="13"/>
      <c r="AK182" s="13"/>
      <c r="AL182" s="13"/>
      <c r="AM182" s="13"/>
      <c r="AN182" s="13"/>
      <c r="AO182" s="13"/>
      <c r="AP182" s="13"/>
      <c r="AQ182" s="13"/>
    </row>
    <row r="183" spans="11:43" ht="12.75">
      <c r="K183" s="16">
        <v>450</v>
      </c>
      <c r="L183" s="27">
        <f t="shared" si="42"/>
        <v>0.34699043576814287</v>
      </c>
      <c r="M183" s="17">
        <f t="shared" si="43"/>
        <v>0.00011957538738201974</v>
      </c>
      <c r="N183" s="28">
        <f t="shared" si="44"/>
        <v>4.237538931269121E-05</v>
      </c>
      <c r="O183" s="25">
        <f t="shared" si="45"/>
        <v>2.308755523830241</v>
      </c>
      <c r="P183" s="25">
        <f t="shared" si="46"/>
        <v>1</v>
      </c>
      <c r="Q183" s="25">
        <f t="shared" si="47"/>
        <v>0.00011957538738201974</v>
      </c>
      <c r="R183" s="28">
        <f t="shared" si="41"/>
        <v>1</v>
      </c>
      <c r="S183" s="25">
        <f t="shared" si="48"/>
        <v>0.00011957538738201974</v>
      </c>
      <c r="T183" s="25">
        <f t="shared" si="49"/>
        <v>0.00011957538738201974</v>
      </c>
      <c r="U183" s="28">
        <f t="shared" si="50"/>
        <v>1</v>
      </c>
      <c r="V183" s="17">
        <f t="shared" si="51"/>
        <v>0.00011957538738201974</v>
      </c>
      <c r="W183" s="25">
        <f t="shared" si="52"/>
        <v>1</v>
      </c>
      <c r="X183" s="1">
        <f t="shared" si="53"/>
        <v>0.00011957538738201974</v>
      </c>
      <c r="Y183" s="1">
        <f t="shared" si="54"/>
        <v>0.00011957538738201974</v>
      </c>
      <c r="Z183" s="25">
        <f t="shared" si="55"/>
        <v>0.00011957538738201974</v>
      </c>
      <c r="AA183" s="25">
        <f t="shared" si="57"/>
        <v>0.0011794881321192964</v>
      </c>
      <c r="AB183" s="72">
        <f t="shared" si="58"/>
        <v>0.0011794881321192964</v>
      </c>
      <c r="AC183" s="83">
        <f t="shared" si="56"/>
        <v>450</v>
      </c>
      <c r="AD183" s="16"/>
      <c r="AJ183" s="13"/>
      <c r="AK183" s="13"/>
      <c r="AL183" s="13"/>
      <c r="AM183" s="13"/>
      <c r="AN183" s="13"/>
      <c r="AO183" s="13"/>
      <c r="AP183" s="13"/>
      <c r="AQ183" s="13"/>
    </row>
    <row r="184" spans="11:43" ht="12.75">
      <c r="K184" s="16">
        <v>460</v>
      </c>
      <c r="L184" s="27">
        <f t="shared" si="42"/>
        <v>0.3458110788016867</v>
      </c>
      <c r="M184" s="17">
        <f t="shared" si="43"/>
        <v>0.00011632223904183956</v>
      </c>
      <c r="N184" s="28">
        <f t="shared" si="44"/>
        <v>3.9923492058566904E-05</v>
      </c>
      <c r="O184" s="25">
        <f t="shared" si="45"/>
        <v>2.450547512392248</v>
      </c>
      <c r="P184" s="25">
        <f t="shared" si="46"/>
        <v>1</v>
      </c>
      <c r="Q184" s="25">
        <f t="shared" si="47"/>
        <v>0.00011632223904183956</v>
      </c>
      <c r="R184" s="28">
        <f t="shared" si="41"/>
        <v>1</v>
      </c>
      <c r="S184" s="25">
        <f t="shared" si="48"/>
        <v>0.00011632223904183956</v>
      </c>
      <c r="T184" s="25">
        <f t="shared" si="49"/>
        <v>0.00011632223904183956</v>
      </c>
      <c r="U184" s="28">
        <f t="shared" si="50"/>
        <v>1</v>
      </c>
      <c r="V184" s="17">
        <f t="shared" si="51"/>
        <v>0.00011632223904183956</v>
      </c>
      <c r="W184" s="25">
        <f t="shared" si="52"/>
        <v>1</v>
      </c>
      <c r="X184" s="1">
        <f t="shared" si="53"/>
        <v>0.00011632223904183956</v>
      </c>
      <c r="Y184" s="1">
        <f t="shared" si="54"/>
        <v>0.00011632223904183956</v>
      </c>
      <c r="Z184" s="25">
        <f t="shared" si="55"/>
        <v>0.00011632223904183956</v>
      </c>
      <c r="AA184" s="25">
        <f t="shared" si="57"/>
        <v>0.0011477173510047278</v>
      </c>
      <c r="AB184" s="72">
        <f t="shared" si="58"/>
        <v>0.0011477173510047278</v>
      </c>
      <c r="AC184" s="83">
        <f t="shared" si="56"/>
        <v>460</v>
      </c>
      <c r="AD184" s="16"/>
      <c r="AJ184" s="13"/>
      <c r="AK184" s="13"/>
      <c r="AL184" s="13"/>
      <c r="AM184" s="13"/>
      <c r="AN184" s="13"/>
      <c r="AO184" s="13"/>
      <c r="AP184" s="13"/>
      <c r="AQ184" s="13"/>
    </row>
    <row r="185" spans="11:43" ht="12.75">
      <c r="K185" s="16">
        <v>470</v>
      </c>
      <c r="L185" s="27">
        <f t="shared" si="42"/>
        <v>0.3446634839547482</v>
      </c>
      <c r="M185" s="17">
        <f t="shared" si="43"/>
        <v>0.00011322123115910601</v>
      </c>
      <c r="N185" s="28">
        <f t="shared" si="44"/>
        <v>3.766042241484742E-05</v>
      </c>
      <c r="O185" s="25">
        <f t="shared" si="45"/>
        <v>2.597804482181328</v>
      </c>
      <c r="P185" s="25">
        <f t="shared" si="46"/>
        <v>1</v>
      </c>
      <c r="Q185" s="25">
        <f t="shared" si="47"/>
        <v>0.00011322123115910601</v>
      </c>
      <c r="R185" s="28">
        <f t="shared" si="41"/>
        <v>1</v>
      </c>
      <c r="S185" s="25">
        <f t="shared" si="48"/>
        <v>0.00011322123115910601</v>
      </c>
      <c r="T185" s="25">
        <f t="shared" si="49"/>
        <v>0.00011322123115910601</v>
      </c>
      <c r="U185" s="28">
        <f t="shared" si="50"/>
        <v>1</v>
      </c>
      <c r="V185" s="17">
        <f t="shared" si="51"/>
        <v>0.00011322123115910601</v>
      </c>
      <c r="W185" s="25">
        <f t="shared" si="52"/>
        <v>1</v>
      </c>
      <c r="X185" s="1">
        <f t="shared" si="53"/>
        <v>0.00011322123115910601</v>
      </c>
      <c r="Y185" s="1">
        <f t="shared" si="54"/>
        <v>0.00011322123115910601</v>
      </c>
      <c r="Z185" s="25">
        <f t="shared" si="55"/>
        <v>0.00011322123115910601</v>
      </c>
      <c r="AA185" s="25">
        <f t="shared" si="57"/>
        <v>0.001117418218572793</v>
      </c>
      <c r="AB185" s="72">
        <f t="shared" si="58"/>
        <v>0.001117418218572793</v>
      </c>
      <c r="AC185" s="83">
        <f t="shared" si="56"/>
        <v>470</v>
      </c>
      <c r="AD185" s="16"/>
      <c r="AJ185" s="13"/>
      <c r="AK185" s="13"/>
      <c r="AL185" s="13"/>
      <c r="AM185" s="13"/>
      <c r="AN185" s="13"/>
      <c r="AO185" s="13"/>
      <c r="AP185" s="13"/>
      <c r="AQ185" s="13"/>
    </row>
    <row r="186" spans="11:43" ht="12.75">
      <c r="K186" s="16">
        <v>480</v>
      </c>
      <c r="L186" s="27">
        <f t="shared" si="42"/>
        <v>0.3435461803060995</v>
      </c>
      <c r="M186" s="17">
        <f t="shared" si="43"/>
        <v>0.00011026241255545254</v>
      </c>
      <c r="N186" s="28">
        <f t="shared" si="44"/>
        <v>3.5568173474265005E-05</v>
      </c>
      <c r="O186" s="25">
        <f t="shared" si="45"/>
        <v>2.7506167619464605</v>
      </c>
      <c r="P186" s="25">
        <f t="shared" si="46"/>
        <v>1</v>
      </c>
      <c r="Q186" s="25">
        <f t="shared" si="47"/>
        <v>0.00011026241255545254</v>
      </c>
      <c r="R186" s="28">
        <f t="shared" si="41"/>
        <v>1</v>
      </c>
      <c r="S186" s="25">
        <f t="shared" si="48"/>
        <v>0.00011026241255545254</v>
      </c>
      <c r="T186" s="25">
        <f t="shared" si="49"/>
        <v>0.00011026241255545254</v>
      </c>
      <c r="U186" s="28">
        <f t="shared" si="50"/>
        <v>1</v>
      </c>
      <c r="V186" s="17">
        <f t="shared" si="51"/>
        <v>0.00011026241255545254</v>
      </c>
      <c r="W186" s="25">
        <f t="shared" si="52"/>
        <v>1</v>
      </c>
      <c r="X186" s="1">
        <f t="shared" si="53"/>
        <v>0.00011026241255545254</v>
      </c>
      <c r="Y186" s="1">
        <f t="shared" si="54"/>
        <v>0.00011026241255545254</v>
      </c>
      <c r="Z186" s="25">
        <f t="shared" si="55"/>
        <v>0.00011026241255545254</v>
      </c>
      <c r="AA186" s="25">
        <f t="shared" si="57"/>
        <v>0.0010884953633073142</v>
      </c>
      <c r="AB186" s="72">
        <f t="shared" si="58"/>
        <v>0.0010884953633073142</v>
      </c>
      <c r="AC186" s="83">
        <f t="shared" si="56"/>
        <v>480</v>
      </c>
      <c r="AD186" s="16"/>
      <c r="AJ186" s="13"/>
      <c r="AK186" s="13"/>
      <c r="AL186" s="13"/>
      <c r="AM186" s="13"/>
      <c r="AN186" s="13"/>
      <c r="AO186" s="13"/>
      <c r="AP186" s="13"/>
      <c r="AQ186" s="13"/>
    </row>
    <row r="187" spans="11:43" ht="12.75">
      <c r="K187" s="16">
        <v>490</v>
      </c>
      <c r="L187" s="27">
        <f t="shared" si="42"/>
        <v>0.3424577922324473</v>
      </c>
      <c r="M187" s="17">
        <f t="shared" si="43"/>
        <v>0.00010743666010601033</v>
      </c>
      <c r="N187" s="28">
        <f t="shared" si="44"/>
        <v>3.363077244808614E-05</v>
      </c>
      <c r="O187" s="25">
        <f t="shared" si="45"/>
        <v>2.909074250410218</v>
      </c>
      <c r="P187" s="25">
        <f t="shared" si="46"/>
        <v>1</v>
      </c>
      <c r="Q187" s="25">
        <f t="shared" si="47"/>
        <v>0.00010743666010601033</v>
      </c>
      <c r="R187" s="28">
        <f t="shared" si="41"/>
        <v>1</v>
      </c>
      <c r="S187" s="25">
        <f t="shared" si="48"/>
        <v>0.00010743666010601033</v>
      </c>
      <c r="T187" s="25">
        <f t="shared" si="49"/>
        <v>0.00010743666010601033</v>
      </c>
      <c r="U187" s="28">
        <f t="shared" si="50"/>
        <v>1</v>
      </c>
      <c r="V187" s="17">
        <f t="shared" si="51"/>
        <v>0.00010743666010601033</v>
      </c>
      <c r="W187" s="25">
        <f t="shared" si="52"/>
        <v>1</v>
      </c>
      <c r="X187" s="1">
        <f t="shared" si="53"/>
        <v>0.00010743666010601033</v>
      </c>
      <c r="Y187" s="1">
        <f t="shared" si="54"/>
        <v>0.00010743666010601033</v>
      </c>
      <c r="Z187" s="25">
        <f t="shared" si="55"/>
        <v>0.00010743666010601033</v>
      </c>
      <c r="AA187" s="25">
        <f t="shared" si="57"/>
        <v>0.0010608612791940099</v>
      </c>
      <c r="AB187" s="72">
        <f t="shared" si="58"/>
        <v>0.0010608612791940099</v>
      </c>
      <c r="AC187" s="83">
        <f t="shared" si="56"/>
        <v>490</v>
      </c>
      <c r="AD187" s="16"/>
      <c r="AJ187" s="13"/>
      <c r="AK187" s="13"/>
      <c r="AL187" s="13"/>
      <c r="AM187" s="13"/>
      <c r="AN187" s="13"/>
      <c r="AO187" s="13"/>
      <c r="AP187" s="13"/>
      <c r="AQ187" s="13"/>
    </row>
    <row r="188" spans="11:43" ht="12.75">
      <c r="K188" s="16">
        <v>500</v>
      </c>
      <c r="L188" s="27">
        <f t="shared" si="42"/>
        <v>0.34139703155158296</v>
      </c>
      <c r="M188" s="17">
        <f t="shared" si="43"/>
        <v>0.00010473559573279162</v>
      </c>
      <c r="N188" s="28">
        <f t="shared" si="44"/>
        <v>3.1834016501992115E-05</v>
      </c>
      <c r="O188" s="25">
        <f t="shared" si="45"/>
        <v>3.0732664269370624</v>
      </c>
      <c r="P188" s="25">
        <f t="shared" si="46"/>
        <v>1</v>
      </c>
      <c r="Q188" s="25">
        <f t="shared" si="47"/>
        <v>0.00010473559573279162</v>
      </c>
      <c r="R188" s="28">
        <f t="shared" si="41"/>
        <v>1</v>
      </c>
      <c r="S188" s="25">
        <f t="shared" si="48"/>
        <v>0.00010473559573279162</v>
      </c>
      <c r="T188" s="25">
        <f t="shared" si="49"/>
        <v>0.00010473559573279162</v>
      </c>
      <c r="U188" s="28">
        <f t="shared" si="50"/>
        <v>1</v>
      </c>
      <c r="V188" s="17">
        <f t="shared" si="51"/>
        <v>0.00010473559573279162</v>
      </c>
      <c r="W188" s="25">
        <f t="shared" si="52"/>
        <v>1</v>
      </c>
      <c r="X188" s="1">
        <f t="shared" si="53"/>
        <v>0.00010473559573279162</v>
      </c>
      <c r="Y188" s="1">
        <f t="shared" si="54"/>
        <v>0.00010473559573279162</v>
      </c>
      <c r="Z188" s="25">
        <f t="shared" si="55"/>
        <v>0.00010473559573279162</v>
      </c>
      <c r="AA188" s="25">
        <f t="shared" si="57"/>
        <v>0.0010344355440287869</v>
      </c>
      <c r="AB188" s="72">
        <f t="shared" si="58"/>
        <v>0.0010344355440287869</v>
      </c>
      <c r="AC188" s="83">
        <f t="shared" si="56"/>
        <v>500</v>
      </c>
      <c r="AD188" s="16"/>
      <c r="AJ188" s="13"/>
      <c r="AK188" s="13"/>
      <c r="AL188" s="13"/>
      <c r="AM188" s="13"/>
      <c r="AN188" s="13"/>
      <c r="AO188" s="13"/>
      <c r="AP188" s="13"/>
      <c r="AQ188" s="13"/>
    </row>
    <row r="189" spans="11:43" ht="12.75">
      <c r="K189" s="16">
        <v>510</v>
      </c>
      <c r="L189" s="27">
        <f t="shared" si="42"/>
        <v>0.3403626904460704</v>
      </c>
      <c r="M189" s="17">
        <f t="shared" si="43"/>
        <v>0.00010215151307296574</v>
      </c>
      <c r="N189" s="28">
        <f t="shared" si="44"/>
        <v>3.0165247190450915E-05</v>
      </c>
      <c r="O189" s="25">
        <f t="shared" si="45"/>
        <v>3.2432823617339084</v>
      </c>
      <c r="P189" s="25">
        <f t="shared" si="46"/>
        <v>1</v>
      </c>
      <c r="Q189" s="25">
        <f t="shared" si="47"/>
        <v>0.00010215151307296574</v>
      </c>
      <c r="R189" s="28">
        <f t="shared" si="41"/>
        <v>1</v>
      </c>
      <c r="S189" s="25">
        <f t="shared" si="48"/>
        <v>0.00010215151307296574</v>
      </c>
      <c r="T189" s="25">
        <f t="shared" si="49"/>
        <v>0.00010215151307296574</v>
      </c>
      <c r="U189" s="28">
        <f t="shared" si="50"/>
        <v>1</v>
      </c>
      <c r="V189" s="17">
        <f t="shared" si="51"/>
        <v>0.00010215151307296574</v>
      </c>
      <c r="W189" s="25">
        <f t="shared" si="52"/>
        <v>1</v>
      </c>
      <c r="X189" s="1">
        <f t="shared" si="53"/>
        <v>0.00010215151307296574</v>
      </c>
      <c r="Y189" s="1">
        <f t="shared" si="54"/>
        <v>0.00010215151307296574</v>
      </c>
      <c r="Z189" s="25">
        <f t="shared" si="55"/>
        <v>0.00010215151307296574</v>
      </c>
      <c r="AA189" s="25">
        <f t="shared" si="57"/>
        <v>0.0010091441280800988</v>
      </c>
      <c r="AB189" s="72">
        <f t="shared" si="58"/>
        <v>0.0010091441280800988</v>
      </c>
      <c r="AC189" s="83">
        <f t="shared" si="56"/>
        <v>510</v>
      </c>
      <c r="AD189" s="16"/>
      <c r="AJ189" s="13"/>
      <c r="AK189" s="13"/>
      <c r="AL189" s="13"/>
      <c r="AM189" s="13"/>
      <c r="AN189" s="13"/>
      <c r="AO189" s="13"/>
      <c r="AP189" s="13"/>
      <c r="AQ189" s="13"/>
    </row>
    <row r="190" spans="11:43" ht="12.75">
      <c r="K190" s="16">
        <v>520</v>
      </c>
      <c r="L190" s="27">
        <f t="shared" si="42"/>
        <v>0.3393536350772898</v>
      </c>
      <c r="M190" s="17">
        <f t="shared" si="43"/>
        <v>9.967731254305402E-05</v>
      </c>
      <c r="N190" s="28">
        <f t="shared" si="44"/>
        <v>2.86131572463023E-05</v>
      </c>
      <c r="O190" s="25">
        <f t="shared" si="45"/>
        <v>3.4192107256103665</v>
      </c>
      <c r="P190" s="25">
        <f t="shared" si="46"/>
        <v>1</v>
      </c>
      <c r="Q190" s="25">
        <f t="shared" si="47"/>
        <v>9.967731254305402E-05</v>
      </c>
      <c r="R190" s="28">
        <f t="shared" si="41"/>
        <v>1</v>
      </c>
      <c r="S190" s="25">
        <f t="shared" si="48"/>
        <v>9.967731254305402E-05</v>
      </c>
      <c r="T190" s="25">
        <f t="shared" si="49"/>
        <v>9.967731254305402E-05</v>
      </c>
      <c r="U190" s="28">
        <f t="shared" si="50"/>
        <v>1</v>
      </c>
      <c r="V190" s="17">
        <f t="shared" si="51"/>
        <v>9.967731254305402E-05</v>
      </c>
      <c r="W190" s="25">
        <f t="shared" si="52"/>
        <v>1</v>
      </c>
      <c r="X190" s="1">
        <f t="shared" si="53"/>
        <v>9.967731254305402E-05</v>
      </c>
      <c r="Y190" s="1">
        <f t="shared" si="54"/>
        <v>9.967731254305402E-05</v>
      </c>
      <c r="Z190" s="25">
        <f t="shared" si="55"/>
        <v>9.967731254305402E-05</v>
      </c>
      <c r="AA190" s="25">
        <f t="shared" si="57"/>
        <v>0.000984918781256942</v>
      </c>
      <c r="AB190" s="72">
        <f t="shared" si="58"/>
        <v>0.000984918781256942</v>
      </c>
      <c r="AC190" s="83">
        <f t="shared" si="56"/>
        <v>520</v>
      </c>
      <c r="AD190" s="16"/>
      <c r="AJ190" s="13"/>
      <c r="AK190" s="13"/>
      <c r="AL190" s="13"/>
      <c r="AM190" s="13"/>
      <c r="AN190" s="13"/>
      <c r="AO190" s="13"/>
      <c r="AP190" s="13"/>
      <c r="AQ190" s="13"/>
    </row>
    <row r="191" spans="11:43" ht="12.75">
      <c r="K191" s="16">
        <v>530</v>
      </c>
      <c r="L191" s="27">
        <f t="shared" si="42"/>
        <v>0.33836879981147305</v>
      </c>
      <c r="M191" s="17">
        <f t="shared" si="43"/>
        <v>9.730644370833438E-05</v>
      </c>
      <c r="N191" s="28">
        <f t="shared" si="44"/>
        <v>2.7167624586073182E-05</v>
      </c>
      <c r="O191" s="25">
        <f t="shared" si="45"/>
        <v>3.6011397993288385</v>
      </c>
      <c r="P191" s="25">
        <f t="shared" si="46"/>
        <v>1</v>
      </c>
      <c r="Q191" s="25">
        <f t="shared" si="47"/>
        <v>9.730644370833438E-05</v>
      </c>
      <c r="R191" s="28">
        <f t="shared" si="41"/>
        <v>1</v>
      </c>
      <c r="S191" s="25">
        <f t="shared" si="48"/>
        <v>9.730644370833438E-05</v>
      </c>
      <c r="T191" s="25">
        <f t="shared" si="49"/>
        <v>9.730644370833438E-05</v>
      </c>
      <c r="U191" s="28">
        <f t="shared" si="50"/>
        <v>1</v>
      </c>
      <c r="V191" s="17">
        <f t="shared" si="51"/>
        <v>9.730644370833438E-05</v>
      </c>
      <c r="W191" s="25">
        <f t="shared" si="52"/>
        <v>1</v>
      </c>
      <c r="X191" s="1">
        <f t="shared" si="53"/>
        <v>9.730644370833438E-05</v>
      </c>
      <c r="Y191" s="1">
        <f t="shared" si="54"/>
        <v>9.730644370833438E-05</v>
      </c>
      <c r="Z191" s="25">
        <f t="shared" si="55"/>
        <v>9.730644370833438E-05</v>
      </c>
      <c r="AA191" s="25">
        <f t="shared" si="57"/>
        <v>0.0009616964886646178</v>
      </c>
      <c r="AB191" s="72">
        <f t="shared" si="58"/>
        <v>0.0009616964886646178</v>
      </c>
      <c r="AC191" s="83">
        <f t="shared" si="56"/>
        <v>530</v>
      </c>
      <c r="AD191" s="16"/>
      <c r="AJ191" s="13"/>
      <c r="AK191" s="13"/>
      <c r="AL191" s="13"/>
      <c r="AM191" s="13"/>
      <c r="AN191" s="13"/>
      <c r="AO191" s="13"/>
      <c r="AP191" s="13"/>
      <c r="AQ191" s="13"/>
    </row>
    <row r="192" spans="11:43" ht="12.75">
      <c r="K192" s="16">
        <v>540</v>
      </c>
      <c r="L192" s="27">
        <f t="shared" si="42"/>
        <v>0.337407181989467</v>
      </c>
      <c r="M192" s="17">
        <f t="shared" si="43"/>
        <v>9.50328540245892E-05</v>
      </c>
      <c r="N192" s="28">
        <f t="shared" si="44"/>
        <v>2.581956928428559E-05</v>
      </c>
      <c r="O192" s="25">
        <f t="shared" si="45"/>
        <v>3.789157482564094</v>
      </c>
      <c r="P192" s="25">
        <f t="shared" si="46"/>
        <v>1</v>
      </c>
      <c r="Q192" s="25">
        <f t="shared" si="47"/>
        <v>9.50328540245892E-05</v>
      </c>
      <c r="R192" s="28">
        <f t="shared" si="41"/>
        <v>1</v>
      </c>
      <c r="S192" s="25">
        <f t="shared" si="48"/>
        <v>9.50328540245892E-05</v>
      </c>
      <c r="T192" s="25">
        <f t="shared" si="49"/>
        <v>9.50328540245892E-05</v>
      </c>
      <c r="U192" s="28">
        <f t="shared" si="50"/>
        <v>1</v>
      </c>
      <c r="V192" s="17">
        <f t="shared" si="51"/>
        <v>9.50328540245892E-05</v>
      </c>
      <c r="W192" s="25">
        <f t="shared" si="52"/>
        <v>1</v>
      </c>
      <c r="X192" s="1">
        <f t="shared" si="53"/>
        <v>9.50328540245892E-05</v>
      </c>
      <c r="Y192" s="1">
        <f t="shared" si="54"/>
        <v>9.50328540245892E-05</v>
      </c>
      <c r="Z192" s="25">
        <f t="shared" si="55"/>
        <v>9.50328540245892E-05</v>
      </c>
      <c r="AA192" s="25">
        <f t="shared" si="57"/>
        <v>0.0009394189858833695</v>
      </c>
      <c r="AB192" s="72">
        <f t="shared" si="58"/>
        <v>0.0009394189858833695</v>
      </c>
      <c r="AC192" s="83">
        <f t="shared" si="56"/>
        <v>540</v>
      </c>
      <c r="AD192" s="16"/>
      <c r="AJ192" s="13"/>
      <c r="AK192" s="13"/>
      <c r="AL192" s="13"/>
      <c r="AM192" s="13"/>
      <c r="AN192" s="13"/>
      <c r="AO192" s="13"/>
      <c r="AP192" s="13"/>
      <c r="AQ192" s="13"/>
    </row>
    <row r="193" spans="11:43" ht="12.75">
      <c r="K193" s="16">
        <v>550</v>
      </c>
      <c r="L193" s="27">
        <f t="shared" si="42"/>
        <v>0.33646783718059864</v>
      </c>
      <c r="M193" s="17">
        <f t="shared" si="43"/>
        <v>9.28509431520847E-05</v>
      </c>
      <c r="N193" s="28">
        <f t="shared" si="44"/>
        <v>2.4560829994768524E-05</v>
      </c>
      <c r="O193" s="25">
        <f t="shared" si="45"/>
        <v>3.983351302499614</v>
      </c>
      <c r="P193" s="25">
        <f t="shared" si="46"/>
        <v>1</v>
      </c>
      <c r="Q193" s="25">
        <f t="shared" si="47"/>
        <v>9.28509431520847E-05</v>
      </c>
      <c r="R193" s="28">
        <f t="shared" si="41"/>
        <v>1</v>
      </c>
      <c r="S193" s="25">
        <f t="shared" si="48"/>
        <v>9.28509431520847E-05</v>
      </c>
      <c r="T193" s="25">
        <f t="shared" si="49"/>
        <v>9.28509431520847E-05</v>
      </c>
      <c r="U193" s="28">
        <f t="shared" si="50"/>
        <v>1</v>
      </c>
      <c r="V193" s="17">
        <f t="shared" si="51"/>
        <v>9.28509431520847E-05</v>
      </c>
      <c r="W193" s="25">
        <f t="shared" si="52"/>
        <v>1</v>
      </c>
      <c r="X193" s="1">
        <f t="shared" si="53"/>
        <v>9.28509431520847E-05</v>
      </c>
      <c r="Y193" s="1">
        <f t="shared" si="54"/>
        <v>9.28509431520847E-05</v>
      </c>
      <c r="Z193" s="25">
        <f t="shared" si="55"/>
        <v>9.28509431520847E-05</v>
      </c>
      <c r="AA193" s="25">
        <f t="shared" si="57"/>
        <v>0.0009180323265287521</v>
      </c>
      <c r="AB193" s="72">
        <f t="shared" si="58"/>
        <v>0.0009180323265287521</v>
      </c>
      <c r="AC193" s="83">
        <f t="shared" si="56"/>
        <v>550</v>
      </c>
      <c r="AD193" s="16"/>
      <c r="AJ193" s="13"/>
      <c r="AK193" s="13"/>
      <c r="AL193" s="13"/>
      <c r="AM193" s="13"/>
      <c r="AN193" s="13"/>
      <c r="AO193" s="13"/>
      <c r="AP193" s="13"/>
      <c r="AQ193" s="13"/>
    </row>
    <row r="194" spans="11:43" ht="12.75">
      <c r="K194" s="16">
        <v>560</v>
      </c>
      <c r="L194" s="27">
        <f t="shared" si="42"/>
        <v>0.3355498748684498</v>
      </c>
      <c r="M194" s="17">
        <f t="shared" si="43"/>
        <v>9.07555221536657E-05</v>
      </c>
      <c r="N194" s="28">
        <f t="shared" si="44"/>
        <v>2.338405688793835E-05</v>
      </c>
      <c r="O194" s="25">
        <f t="shared" si="45"/>
        <v>4.18380842207908</v>
      </c>
      <c r="P194" s="25">
        <f t="shared" si="46"/>
        <v>1</v>
      </c>
      <c r="Q194" s="25">
        <f t="shared" si="47"/>
        <v>9.07555221536657E-05</v>
      </c>
      <c r="R194" s="28">
        <f t="shared" si="41"/>
        <v>1</v>
      </c>
      <c r="S194" s="25">
        <f t="shared" si="48"/>
        <v>9.07555221536657E-05</v>
      </c>
      <c r="T194" s="25">
        <f t="shared" si="49"/>
        <v>9.07555221536657E-05</v>
      </c>
      <c r="U194" s="28">
        <f t="shared" si="50"/>
        <v>1</v>
      </c>
      <c r="V194" s="17">
        <f t="shared" si="51"/>
        <v>9.07555221536657E-05</v>
      </c>
      <c r="W194" s="25">
        <f t="shared" si="52"/>
        <v>1</v>
      </c>
      <c r="X194" s="1">
        <f t="shared" si="53"/>
        <v>9.07555221536657E-05</v>
      </c>
      <c r="Y194" s="1">
        <f t="shared" si="54"/>
        <v>9.07555221536657E-05</v>
      </c>
      <c r="Z194" s="25">
        <f t="shared" si="55"/>
        <v>9.07555221536657E-05</v>
      </c>
      <c r="AA194" s="25">
        <f t="shared" si="57"/>
        <v>0.0008974864956864089</v>
      </c>
      <c r="AB194" s="72">
        <f t="shared" si="58"/>
        <v>0.0008974864956864089</v>
      </c>
      <c r="AC194" s="83">
        <f t="shared" si="56"/>
        <v>560</v>
      </c>
      <c r="AD194" s="16"/>
      <c r="AJ194" s="13"/>
      <c r="AK194" s="13"/>
      <c r="AL194" s="13"/>
      <c r="AM194" s="13"/>
      <c r="AN194" s="13"/>
      <c r="AO194" s="13"/>
      <c r="AP194" s="13"/>
      <c r="AQ194" s="13"/>
    </row>
    <row r="195" spans="11:43" ht="12.75">
      <c r="K195" s="16">
        <v>570</v>
      </c>
      <c r="L195" s="27">
        <f t="shared" si="42"/>
        <v>0.3346524545227376</v>
      </c>
      <c r="M195" s="17">
        <f t="shared" si="43"/>
        <v>8.874177698361605E-05</v>
      </c>
      <c r="N195" s="28">
        <f t="shared" si="44"/>
        <v>2.2282618656481303E-05</v>
      </c>
      <c r="O195" s="25">
        <f t="shared" si="45"/>
        <v>4.390615647935791</v>
      </c>
      <c r="P195" s="25">
        <f t="shared" si="46"/>
        <v>1</v>
      </c>
      <c r="Q195" s="25">
        <f t="shared" si="47"/>
        <v>8.874177698361605E-05</v>
      </c>
      <c r="R195" s="28">
        <f aca="true" t="shared" si="59" ref="R195:R258">IF((LOG(K195/$I$11))*$G$11&lt;0,0,IF((LOG(K195/$I$11))*$G$11&gt;1,1,(LOG(K195/$I$11))*$G$11))</f>
        <v>1</v>
      </c>
      <c r="S195" s="25">
        <f t="shared" si="48"/>
        <v>8.874177698361605E-05</v>
      </c>
      <c r="T195" s="25">
        <f t="shared" si="49"/>
        <v>8.874177698361605E-05</v>
      </c>
      <c r="U195" s="28">
        <f t="shared" si="50"/>
        <v>1</v>
      </c>
      <c r="V195" s="17">
        <f t="shared" si="51"/>
        <v>8.874177698361605E-05</v>
      </c>
      <c r="W195" s="25">
        <f t="shared" si="52"/>
        <v>1</v>
      </c>
      <c r="X195" s="1">
        <f t="shared" si="53"/>
        <v>8.874177698361605E-05</v>
      </c>
      <c r="Y195" s="1">
        <f t="shared" si="54"/>
        <v>8.874177698361605E-05</v>
      </c>
      <c r="Z195" s="25">
        <f t="shared" si="55"/>
        <v>8.874177698361605E-05</v>
      </c>
      <c r="AA195" s="25">
        <f t="shared" si="57"/>
        <v>0.0008777350636898413</v>
      </c>
      <c r="AB195" s="72">
        <f t="shared" si="58"/>
        <v>0.0008777350636898413</v>
      </c>
      <c r="AC195" s="83">
        <f t="shared" si="56"/>
        <v>570</v>
      </c>
      <c r="AD195" s="16"/>
      <c r="AJ195" s="13"/>
      <c r="AK195" s="13"/>
      <c r="AL195" s="13"/>
      <c r="AM195" s="13"/>
      <c r="AN195" s="13"/>
      <c r="AO195" s="13"/>
      <c r="AP195" s="13"/>
      <c r="AQ195" s="13"/>
    </row>
    <row r="196" spans="11:43" ht="12.75">
      <c r="K196" s="16">
        <v>580</v>
      </c>
      <c r="L196" s="27">
        <f aca="true" t="shared" si="60" ref="L196:L259">$G$3+($G$4-$G$3)*(1+(K196*$G$5)^$G$6)^(1/$G$6-1)</f>
        <v>0.33377478201702016</v>
      </c>
      <c r="M196" s="17">
        <f aca="true" t="shared" si="61" ref="M196:M259">(($G$4-$G$3)*($G$6-1)*(1/K196)*(($G$5*K196)^$G$6))*((1+($G$5*K196)^$G$6)^((1/$G$6)-2))</f>
        <v>8.680523575435222E-05</v>
      </c>
      <c r="N196" s="28">
        <f aca="true" t="shared" si="62" ref="N196:N259">((1-(($G$5*K196)^($G$6-1))*(1+($G$5*K196)^$G$6)^(1/$G$6-1))^2)/(1+($G$5*K196)^$G$6)^(($G$6-1)/(2*$G$6))</f>
        <v>2.1250521539026455E-05</v>
      </c>
      <c r="O196" s="25">
        <f aca="true" t="shared" si="63" ref="O196:O259">$N$171/N196</f>
        <v>4.603859438012402</v>
      </c>
      <c r="P196" s="25">
        <f aca="true" t="shared" si="64" ref="P196:P259">IF((O196^0.08)&lt;0,0,IF((O196^0.08)&gt;1,1,O196^0.08))</f>
        <v>1</v>
      </c>
      <c r="Q196" s="25">
        <f aca="true" t="shared" si="65" ref="Q196:Q259">P196*M196</f>
        <v>8.680523575435222E-05</v>
      </c>
      <c r="R196" s="28">
        <f t="shared" si="59"/>
        <v>1</v>
      </c>
      <c r="S196" s="25">
        <f aca="true" t="shared" si="66" ref="S196:S259">R196*M196</f>
        <v>8.680523575435222E-05</v>
      </c>
      <c r="T196" s="25">
        <f aca="true" t="shared" si="67" ref="T196:T259">M196*P196*R196</f>
        <v>8.680523575435222E-05</v>
      </c>
      <c r="U196" s="28">
        <f aca="true" t="shared" si="68" ref="U196:U259">IF((2.5-($G$36*(K196^$G$37)))&lt;0,0,IF((2.5-($G$36*(K196^$G$37)))&gt;1,1,2.5-($G$36*(K196^$G$37))))</f>
        <v>1</v>
      </c>
      <c r="V196" s="17">
        <f aca="true" t="shared" si="69" ref="V196:V259">U196*M196</f>
        <v>8.680523575435222E-05</v>
      </c>
      <c r="W196" s="25">
        <f aca="true" t="shared" si="70" ref="W196:W259">IF((12000/K196)^-$G$62&lt;0,0,IF((12000/K196)^-$G$62&gt;1,1,(12000/K196)^-$G$62))</f>
        <v>1</v>
      </c>
      <c r="X196" s="1">
        <f aca="true" t="shared" si="71" ref="X196:X259">W196*M196</f>
        <v>8.680523575435222E-05</v>
      </c>
      <c r="Y196" s="1">
        <f aca="true" t="shared" si="72" ref="Y196:Y259">W196*U196*M196</f>
        <v>8.680523575435222E-05</v>
      </c>
      <c r="Z196" s="25">
        <f aca="true" t="shared" si="73" ref="Z196:Z259">M196*P196*R196*U196*W196</f>
        <v>8.680523575435222E-05</v>
      </c>
      <c r="AA196" s="25">
        <f t="shared" si="57"/>
        <v>0.0008587348754539819</v>
      </c>
      <c r="AB196" s="72">
        <f t="shared" si="58"/>
        <v>0.0008587348754539819</v>
      </c>
      <c r="AC196" s="83">
        <f aca="true" t="shared" si="74" ref="AC196:AC259">K196</f>
        <v>580</v>
      </c>
      <c r="AD196" s="16"/>
      <c r="AJ196" s="13"/>
      <c r="AK196" s="13"/>
      <c r="AL196" s="13"/>
      <c r="AM196" s="13"/>
      <c r="AN196" s="13"/>
      <c r="AO196" s="13"/>
      <c r="AP196" s="13"/>
      <c r="AQ196" s="13"/>
    </row>
    <row r="197" spans="11:43" ht="12.75">
      <c r="K197" s="16">
        <v>590</v>
      </c>
      <c r="L197" s="27">
        <f t="shared" si="60"/>
        <v>0.3329161063567233</v>
      </c>
      <c r="M197" s="17">
        <f t="shared" si="61"/>
        <v>8.494173933644416E-05</v>
      </c>
      <c r="N197" s="28">
        <f t="shared" si="62"/>
        <v>2.0282338638607895E-05</v>
      </c>
      <c r="O197" s="25">
        <f t="shared" si="63"/>
        <v>4.823625908893107</v>
      </c>
      <c r="P197" s="25">
        <f t="shared" si="64"/>
        <v>1</v>
      </c>
      <c r="Q197" s="25">
        <f t="shared" si="65"/>
        <v>8.494173933644416E-05</v>
      </c>
      <c r="R197" s="28">
        <f t="shared" si="59"/>
        <v>1</v>
      </c>
      <c r="S197" s="25">
        <f t="shared" si="66"/>
        <v>8.494173933644416E-05</v>
      </c>
      <c r="T197" s="25">
        <f t="shared" si="67"/>
        <v>8.494173933644416E-05</v>
      </c>
      <c r="U197" s="28">
        <f t="shared" si="68"/>
        <v>1</v>
      </c>
      <c r="V197" s="17">
        <f t="shared" si="69"/>
        <v>8.494173933644416E-05</v>
      </c>
      <c r="W197" s="25">
        <f t="shared" si="70"/>
        <v>1</v>
      </c>
      <c r="X197" s="1">
        <f t="shared" si="71"/>
        <v>8.494173933644416E-05</v>
      </c>
      <c r="Y197" s="1">
        <f t="shared" si="72"/>
        <v>8.494173933644416E-05</v>
      </c>
      <c r="Z197" s="25">
        <f t="shared" si="73"/>
        <v>8.494173933644416E-05</v>
      </c>
      <c r="AA197" s="25">
        <f t="shared" si="57"/>
        <v>0.0008404457712114468</v>
      </c>
      <c r="AB197" s="72">
        <f t="shared" si="58"/>
        <v>0.0008404457712114468</v>
      </c>
      <c r="AC197" s="83">
        <f t="shared" si="74"/>
        <v>590</v>
      </c>
      <c r="AD197" s="16"/>
      <c r="AJ197" s="13"/>
      <c r="AK197" s="13"/>
      <c r="AL197" s="13"/>
      <c r="AM197" s="13"/>
      <c r="AN197" s="13"/>
      <c r="AO197" s="13"/>
      <c r="AP197" s="13"/>
      <c r="AQ197" s="13"/>
    </row>
    <row r="198" spans="11:43" ht="12.75">
      <c r="K198" s="16">
        <v>600</v>
      </c>
      <c r="L198" s="27">
        <f t="shared" si="60"/>
        <v>0.33207571668613234</v>
      </c>
      <c r="M198" s="17">
        <f t="shared" si="61"/>
        <v>8.314741490584519E-05</v>
      </c>
      <c r="N198" s="28">
        <f t="shared" si="62"/>
        <v>1.9373148083414308E-05</v>
      </c>
      <c r="O198" s="25">
        <f t="shared" si="63"/>
        <v>5.05000084286201</v>
      </c>
      <c r="P198" s="25">
        <f t="shared" si="64"/>
        <v>1</v>
      </c>
      <c r="Q198" s="25">
        <f t="shared" si="65"/>
        <v>8.314741490584519E-05</v>
      </c>
      <c r="R198" s="28">
        <f t="shared" si="59"/>
        <v>1</v>
      </c>
      <c r="S198" s="25">
        <f t="shared" si="66"/>
        <v>8.314741490584519E-05</v>
      </c>
      <c r="T198" s="25">
        <f t="shared" si="67"/>
        <v>8.314741490584519E-05</v>
      </c>
      <c r="U198" s="28">
        <f t="shared" si="68"/>
        <v>1</v>
      </c>
      <c r="V198" s="17">
        <f t="shared" si="69"/>
        <v>8.314741490584519E-05</v>
      </c>
      <c r="W198" s="25">
        <f t="shared" si="70"/>
        <v>1</v>
      </c>
      <c r="X198" s="1">
        <f t="shared" si="71"/>
        <v>8.314741490584519E-05</v>
      </c>
      <c r="Y198" s="1">
        <f t="shared" si="72"/>
        <v>8.314741490584519E-05</v>
      </c>
      <c r="Z198" s="25">
        <f t="shared" si="73"/>
        <v>8.314741490584519E-05</v>
      </c>
      <c r="AA198" s="25">
        <f t="shared" si="57"/>
        <v>0.0008228303350400046</v>
      </c>
      <c r="AB198" s="72">
        <f t="shared" si="58"/>
        <v>0.0008228303350400046</v>
      </c>
      <c r="AC198" s="83">
        <f t="shared" si="74"/>
        <v>600</v>
      </c>
      <c r="AD198" s="16"/>
      <c r="AJ198" s="13"/>
      <c r="AK198" s="13"/>
      <c r="AL198" s="13"/>
      <c r="AM198" s="13"/>
      <c r="AN198" s="13"/>
      <c r="AO198" s="13"/>
      <c r="AP198" s="13"/>
      <c r="AQ198" s="13"/>
    </row>
    <row r="199" spans="11:43" ht="12.75">
      <c r="K199" s="16">
        <v>610</v>
      </c>
      <c r="L199" s="27">
        <f t="shared" si="60"/>
        <v>0.33125293954659396</v>
      </c>
      <c r="M199" s="17">
        <f t="shared" si="61"/>
        <v>8.141865210215572E-05</v>
      </c>
      <c r="N199" s="28">
        <f t="shared" si="62"/>
        <v>1.8518478801871944E-05</v>
      </c>
      <c r="O199" s="25">
        <f t="shared" si="63"/>
        <v>5.2830696947010125</v>
      </c>
      <c r="P199" s="25">
        <f t="shared" si="64"/>
        <v>1</v>
      </c>
      <c r="Q199" s="25">
        <f t="shared" si="65"/>
        <v>8.141865210215572E-05</v>
      </c>
      <c r="R199" s="28">
        <f t="shared" si="59"/>
        <v>1</v>
      </c>
      <c r="S199" s="25">
        <f t="shared" si="66"/>
        <v>8.141865210215572E-05</v>
      </c>
      <c r="T199" s="25">
        <f t="shared" si="67"/>
        <v>8.141865210215572E-05</v>
      </c>
      <c r="U199" s="28">
        <f t="shared" si="68"/>
        <v>1</v>
      </c>
      <c r="V199" s="17">
        <f t="shared" si="69"/>
        <v>8.141865210215572E-05</v>
      </c>
      <c r="W199" s="25">
        <f t="shared" si="70"/>
        <v>1</v>
      </c>
      <c r="X199" s="1">
        <f t="shared" si="71"/>
        <v>8.141865210215572E-05</v>
      </c>
      <c r="Y199" s="1">
        <f t="shared" si="72"/>
        <v>8.141865210215572E-05</v>
      </c>
      <c r="Z199" s="25">
        <f t="shared" si="73"/>
        <v>8.141865210215572E-05</v>
      </c>
      <c r="AA199" s="25">
        <f t="shared" si="57"/>
        <v>0.0008058536680336775</v>
      </c>
      <c r="AB199" s="72">
        <f t="shared" si="58"/>
        <v>0.0008058536680336775</v>
      </c>
      <c r="AC199" s="83">
        <f t="shared" si="74"/>
        <v>610</v>
      </c>
      <c r="AD199" s="16"/>
      <c r="AJ199" s="13"/>
      <c r="AK199" s="13"/>
      <c r="AL199" s="13"/>
      <c r="AM199" s="13"/>
      <c r="AN199" s="13"/>
      <c r="AO199" s="13"/>
      <c r="AP199" s="13"/>
      <c r="AQ199" s="13"/>
    </row>
    <row r="200" spans="11:43" ht="12.75">
      <c r="K200" s="16">
        <v>620</v>
      </c>
      <c r="L200" s="27">
        <f t="shared" si="60"/>
        <v>0.33044713636131984</v>
      </c>
      <c r="M200" s="17">
        <f t="shared" si="61"/>
        <v>7.97520815045798E-05</v>
      </c>
      <c r="N200" s="28">
        <f t="shared" si="62"/>
        <v>1.771426287099147E-05</v>
      </c>
      <c r="O200" s="25">
        <f t="shared" si="63"/>
        <v>5.522917598244774</v>
      </c>
      <c r="P200" s="25">
        <f t="shared" si="64"/>
        <v>1</v>
      </c>
      <c r="Q200" s="25">
        <f t="shared" si="65"/>
        <v>7.97520815045798E-05</v>
      </c>
      <c r="R200" s="28">
        <f t="shared" si="59"/>
        <v>1</v>
      </c>
      <c r="S200" s="25">
        <f t="shared" si="66"/>
        <v>7.97520815045798E-05</v>
      </c>
      <c r="T200" s="25">
        <f t="shared" si="67"/>
        <v>7.97520815045798E-05</v>
      </c>
      <c r="U200" s="28">
        <f t="shared" si="68"/>
        <v>1</v>
      </c>
      <c r="V200" s="17">
        <f t="shared" si="69"/>
        <v>7.97520815045798E-05</v>
      </c>
      <c r="W200" s="25">
        <f t="shared" si="70"/>
        <v>1</v>
      </c>
      <c r="X200" s="1">
        <f t="shared" si="71"/>
        <v>7.97520815045798E-05</v>
      </c>
      <c r="Y200" s="1">
        <f t="shared" si="72"/>
        <v>7.97520815045798E-05</v>
      </c>
      <c r="Z200" s="25">
        <f t="shared" si="73"/>
        <v>7.97520815045798E-05</v>
      </c>
      <c r="AA200" s="25">
        <f t="shared" si="57"/>
        <v>0.0007894831833681715</v>
      </c>
      <c r="AB200" s="72">
        <f t="shared" si="58"/>
        <v>0.0007894831833681715</v>
      </c>
      <c r="AC200" s="83">
        <f t="shared" si="74"/>
        <v>620</v>
      </c>
      <c r="AD200" s="16"/>
      <c r="AJ200" s="13"/>
      <c r="AK200" s="13"/>
      <c r="AL200" s="13"/>
      <c r="AM200" s="13"/>
      <c r="AN200" s="13"/>
      <c r="AO200" s="13"/>
      <c r="AP200" s="13"/>
      <c r="AQ200" s="13"/>
    </row>
    <row r="201" spans="11:43" ht="12.75">
      <c r="K201" s="16">
        <v>630</v>
      </c>
      <c r="L201" s="27">
        <f t="shared" si="60"/>
        <v>0.32965770112492393</v>
      </c>
      <c r="M201" s="17">
        <f t="shared" si="61"/>
        <v>7.814455516905449E-05</v>
      </c>
      <c r="N201" s="28">
        <f t="shared" si="62"/>
        <v>1.6956793552996645E-05</v>
      </c>
      <c r="O201" s="25">
        <f t="shared" si="63"/>
        <v>5.769629372697249</v>
      </c>
      <c r="P201" s="25">
        <f t="shared" si="64"/>
        <v>1</v>
      </c>
      <c r="Q201" s="25">
        <f t="shared" si="65"/>
        <v>7.814455516905449E-05</v>
      </c>
      <c r="R201" s="28">
        <f t="shared" si="59"/>
        <v>1</v>
      </c>
      <c r="S201" s="25">
        <f t="shared" si="66"/>
        <v>7.814455516905449E-05</v>
      </c>
      <c r="T201" s="25">
        <f t="shared" si="67"/>
        <v>7.814455516905449E-05</v>
      </c>
      <c r="U201" s="28">
        <f t="shared" si="68"/>
        <v>1</v>
      </c>
      <c r="V201" s="17">
        <f t="shared" si="69"/>
        <v>7.814455516905449E-05</v>
      </c>
      <c r="W201" s="25">
        <f t="shared" si="70"/>
        <v>1</v>
      </c>
      <c r="X201" s="1">
        <f t="shared" si="71"/>
        <v>7.814455516905449E-05</v>
      </c>
      <c r="Y201" s="1">
        <f t="shared" si="72"/>
        <v>7.814455516905449E-05</v>
      </c>
      <c r="Z201" s="25">
        <f t="shared" si="73"/>
        <v>7.814455516905449E-05</v>
      </c>
      <c r="AA201" s="25">
        <f t="shared" si="57"/>
        <v>0.0007736884208540993</v>
      </c>
      <c r="AB201" s="72">
        <f t="shared" si="58"/>
        <v>0.0007736884208540993</v>
      </c>
      <c r="AC201" s="83">
        <f t="shared" si="74"/>
        <v>630</v>
      </c>
      <c r="AD201" s="16"/>
      <c r="AJ201" s="13"/>
      <c r="AK201" s="13"/>
      <c r="AL201" s="13"/>
      <c r="AM201" s="13"/>
      <c r="AN201" s="13"/>
      <c r="AO201" s="13"/>
      <c r="AP201" s="13"/>
      <c r="AQ201" s="13"/>
    </row>
    <row r="202" spans="11:43" ht="12.75">
      <c r="K202" s="16">
        <v>640</v>
      </c>
      <c r="L202" s="27">
        <f t="shared" si="60"/>
        <v>0.32888405827823225</v>
      </c>
      <c r="M202" s="17">
        <f t="shared" si="61"/>
        <v>7.659312900176537E-05</v>
      </c>
      <c r="N202" s="28">
        <f t="shared" si="62"/>
        <v>1.6242688265842764E-05</v>
      </c>
      <c r="O202" s="25">
        <f t="shared" si="63"/>
        <v>6.023289528733474</v>
      </c>
      <c r="P202" s="25">
        <f t="shared" si="64"/>
        <v>1</v>
      </c>
      <c r="Q202" s="25">
        <f t="shared" si="65"/>
        <v>7.659312900176537E-05</v>
      </c>
      <c r="R202" s="28">
        <f t="shared" si="59"/>
        <v>1</v>
      </c>
      <c r="S202" s="25">
        <f t="shared" si="66"/>
        <v>7.659312900176537E-05</v>
      </c>
      <c r="T202" s="25">
        <f t="shared" si="67"/>
        <v>7.659312900176537E-05</v>
      </c>
      <c r="U202" s="28">
        <f t="shared" si="68"/>
        <v>1</v>
      </c>
      <c r="V202" s="17">
        <f t="shared" si="69"/>
        <v>7.659312900176537E-05</v>
      </c>
      <c r="W202" s="25">
        <f t="shared" si="70"/>
        <v>1</v>
      </c>
      <c r="X202" s="1">
        <f t="shared" si="71"/>
        <v>7.659312900176537E-05</v>
      </c>
      <c r="Y202" s="1">
        <f t="shared" si="72"/>
        <v>7.659312900176537E-05</v>
      </c>
      <c r="Z202" s="25">
        <f t="shared" si="73"/>
        <v>7.659312900176537E-05</v>
      </c>
      <c r="AA202" s="25">
        <f t="shared" si="57"/>
        <v>0.0007584408788671609</v>
      </c>
      <c r="AB202" s="72">
        <f t="shared" si="58"/>
        <v>0.0007584408788671609</v>
      </c>
      <c r="AC202" s="83">
        <f t="shared" si="74"/>
        <v>640</v>
      </c>
      <c r="AD202" s="16"/>
      <c r="AJ202" s="13"/>
      <c r="AK202" s="13"/>
      <c r="AL202" s="13"/>
      <c r="AM202" s="13"/>
      <c r="AN202" s="13"/>
      <c r="AO202" s="13"/>
      <c r="AP202" s="13"/>
      <c r="AQ202" s="13"/>
    </row>
    <row r="203" spans="11:43" ht="12.75">
      <c r="K203" s="16">
        <v>650</v>
      </c>
      <c r="L203" s="27">
        <f t="shared" si="60"/>
        <v>0.32812566075100746</v>
      </c>
      <c r="M203" s="17">
        <f t="shared" si="61"/>
        <v>7.50950467716668E-05</v>
      </c>
      <c r="N203" s="28">
        <f t="shared" si="62"/>
        <v>1.5568855843037526E-05</v>
      </c>
      <c r="O203" s="25">
        <f t="shared" si="63"/>
        <v>6.283982274386904</v>
      </c>
      <c r="P203" s="25">
        <f t="shared" si="64"/>
        <v>1</v>
      </c>
      <c r="Q203" s="25">
        <f t="shared" si="65"/>
        <v>7.50950467716668E-05</v>
      </c>
      <c r="R203" s="28">
        <f t="shared" si="59"/>
        <v>1</v>
      </c>
      <c r="S203" s="25">
        <f t="shared" si="66"/>
        <v>7.50950467716668E-05</v>
      </c>
      <c r="T203" s="25">
        <f t="shared" si="67"/>
        <v>7.50950467716668E-05</v>
      </c>
      <c r="U203" s="28">
        <f t="shared" si="68"/>
        <v>1</v>
      </c>
      <c r="V203" s="17">
        <f t="shared" si="69"/>
        <v>7.50950467716668E-05</v>
      </c>
      <c r="W203" s="25">
        <f t="shared" si="70"/>
        <v>1</v>
      </c>
      <c r="X203" s="1">
        <f t="shared" si="71"/>
        <v>7.50950467716668E-05</v>
      </c>
      <c r="Y203" s="1">
        <f t="shared" si="72"/>
        <v>7.50950467716668E-05</v>
      </c>
      <c r="Z203" s="25">
        <f t="shared" si="73"/>
        <v>7.50950467716668E-05</v>
      </c>
      <c r="AA203" s="25">
        <f aca="true" t="shared" si="75" ref="AA203:AA266">(M203+M204)/2*(K204-K203)</f>
        <v>0.0007437138618000735</v>
      </c>
      <c r="AB203" s="72">
        <f aca="true" t="shared" si="76" ref="AB203:AB266">(Z203+Z204)/2*(K204-K203)</f>
        <v>0.0007437138618000735</v>
      </c>
      <c r="AC203" s="83">
        <f t="shared" si="74"/>
        <v>650</v>
      </c>
      <c r="AD203" s="16"/>
      <c r="AJ203" s="13"/>
      <c r="AK203" s="13"/>
      <c r="AL203" s="13"/>
      <c r="AM203" s="13"/>
      <c r="AN203" s="13"/>
      <c r="AO203" s="13"/>
      <c r="AP203" s="13"/>
      <c r="AQ203" s="13"/>
    </row>
    <row r="204" spans="11:43" ht="12.75">
      <c r="K204" s="16">
        <v>660</v>
      </c>
      <c r="L204" s="27">
        <f t="shared" si="60"/>
        <v>0.3273819881570864</v>
      </c>
      <c r="M204" s="17">
        <f t="shared" si="61"/>
        <v>7.364772558834788E-05</v>
      </c>
      <c r="N204" s="28">
        <f t="shared" si="62"/>
        <v>1.4932467530528883E-05</v>
      </c>
      <c r="O204" s="25">
        <f t="shared" si="63"/>
        <v>6.551791520732519</v>
      </c>
      <c r="P204" s="25">
        <f t="shared" si="64"/>
        <v>1</v>
      </c>
      <c r="Q204" s="25">
        <f t="shared" si="65"/>
        <v>7.364772558834788E-05</v>
      </c>
      <c r="R204" s="28">
        <f t="shared" si="59"/>
        <v>1</v>
      </c>
      <c r="S204" s="25">
        <f t="shared" si="66"/>
        <v>7.364772558834788E-05</v>
      </c>
      <c r="T204" s="25">
        <f t="shared" si="67"/>
        <v>7.364772558834788E-05</v>
      </c>
      <c r="U204" s="28">
        <f t="shared" si="68"/>
        <v>1</v>
      </c>
      <c r="V204" s="17">
        <f t="shared" si="69"/>
        <v>7.364772558834788E-05</v>
      </c>
      <c r="W204" s="25">
        <f t="shared" si="70"/>
        <v>1</v>
      </c>
      <c r="X204" s="1">
        <f t="shared" si="71"/>
        <v>7.364772558834788E-05</v>
      </c>
      <c r="Y204" s="1">
        <f t="shared" si="72"/>
        <v>7.364772558834788E-05</v>
      </c>
      <c r="Z204" s="25">
        <f t="shared" si="73"/>
        <v>7.364772558834788E-05</v>
      </c>
      <c r="AA204" s="25">
        <f t="shared" si="75"/>
        <v>0.0007294823414025847</v>
      </c>
      <c r="AB204" s="72">
        <f t="shared" si="76"/>
        <v>0.0007294823414025847</v>
      </c>
      <c r="AC204" s="83">
        <f t="shared" si="74"/>
        <v>660</v>
      </c>
      <c r="AD204" s="16"/>
      <c r="AJ204" s="13"/>
      <c r="AK204" s="13"/>
      <c r="AL204" s="13"/>
      <c r="AM204" s="13"/>
      <c r="AN204" s="13"/>
      <c r="AO204" s="13"/>
      <c r="AP204" s="13"/>
      <c r="AQ204" s="13"/>
    </row>
    <row r="205" spans="11:43" ht="12.75">
      <c r="K205" s="16">
        <v>670</v>
      </c>
      <c r="L205" s="27">
        <f t="shared" si="60"/>
        <v>0.3266525451280581</v>
      </c>
      <c r="M205" s="17">
        <f t="shared" si="61"/>
        <v>7.224874269216907E-05</v>
      </c>
      <c r="N205" s="28">
        <f t="shared" si="62"/>
        <v>1.4330931246404813E-05</v>
      </c>
      <c r="O205" s="25">
        <f t="shared" si="63"/>
        <v>6.826800887393582</v>
      </c>
      <c r="P205" s="25">
        <f t="shared" si="64"/>
        <v>1</v>
      </c>
      <c r="Q205" s="25">
        <f t="shared" si="65"/>
        <v>7.224874269216907E-05</v>
      </c>
      <c r="R205" s="28">
        <f t="shared" si="59"/>
        <v>1</v>
      </c>
      <c r="S205" s="25">
        <f t="shared" si="66"/>
        <v>7.224874269216907E-05</v>
      </c>
      <c r="T205" s="25">
        <f t="shared" si="67"/>
        <v>7.224874269216907E-05</v>
      </c>
      <c r="U205" s="28">
        <f t="shared" si="68"/>
        <v>1</v>
      </c>
      <c r="V205" s="17">
        <f t="shared" si="69"/>
        <v>7.224874269216907E-05</v>
      </c>
      <c r="W205" s="25">
        <f t="shared" si="70"/>
        <v>1</v>
      </c>
      <c r="X205" s="1">
        <f t="shared" si="71"/>
        <v>7.224874269216907E-05</v>
      </c>
      <c r="Y205" s="1">
        <f t="shared" si="72"/>
        <v>7.224874269216907E-05</v>
      </c>
      <c r="Z205" s="25">
        <f t="shared" si="73"/>
        <v>7.224874269216907E-05</v>
      </c>
      <c r="AA205" s="25">
        <f t="shared" si="75"/>
        <v>0.0007157228305682537</v>
      </c>
      <c r="AB205" s="72">
        <f t="shared" si="76"/>
        <v>0.0007157228305682537</v>
      </c>
      <c r="AC205" s="83">
        <f t="shared" si="74"/>
        <v>670</v>
      </c>
      <c r="AD205" s="16"/>
      <c r="AJ205" s="13"/>
      <c r="AK205" s="13"/>
      <c r="AL205" s="13"/>
      <c r="AM205" s="13"/>
      <c r="AN205" s="13"/>
      <c r="AO205" s="13"/>
      <c r="AP205" s="13"/>
      <c r="AQ205" s="13"/>
    </row>
    <row r="206" spans="11:43" ht="12.75">
      <c r="K206" s="16">
        <v>680</v>
      </c>
      <c r="L206" s="27">
        <f t="shared" si="60"/>
        <v>0.325936859773048</v>
      </c>
      <c r="M206" s="17">
        <f t="shared" si="61"/>
        <v>7.089582342148169E-05</v>
      </c>
      <c r="N206" s="28">
        <f t="shared" si="62"/>
        <v>1.3761868695319455E-05</v>
      </c>
      <c r="O206" s="25">
        <f t="shared" si="63"/>
        <v>7.1090937078485</v>
      </c>
      <c r="P206" s="25">
        <f t="shared" si="64"/>
        <v>1</v>
      </c>
      <c r="Q206" s="25">
        <f t="shared" si="65"/>
        <v>7.089582342148169E-05</v>
      </c>
      <c r="R206" s="28">
        <f t="shared" si="59"/>
        <v>1</v>
      </c>
      <c r="S206" s="25">
        <f t="shared" si="66"/>
        <v>7.089582342148169E-05</v>
      </c>
      <c r="T206" s="25">
        <f t="shared" si="67"/>
        <v>7.089582342148169E-05</v>
      </c>
      <c r="U206" s="28">
        <f t="shared" si="68"/>
        <v>1</v>
      </c>
      <c r="V206" s="17">
        <f t="shared" si="69"/>
        <v>7.089582342148169E-05</v>
      </c>
      <c r="W206" s="25">
        <f t="shared" si="70"/>
        <v>1</v>
      </c>
      <c r="X206" s="1">
        <f t="shared" si="71"/>
        <v>7.089582342148169E-05</v>
      </c>
      <c r="Y206" s="1">
        <f t="shared" si="72"/>
        <v>7.089582342148169E-05</v>
      </c>
      <c r="Z206" s="25">
        <f t="shared" si="73"/>
        <v>7.089582342148169E-05</v>
      </c>
      <c r="AA206" s="25">
        <f t="shared" si="75"/>
        <v>0.0007024132682940509</v>
      </c>
      <c r="AB206" s="72">
        <f t="shared" si="76"/>
        <v>0.0007024132682940509</v>
      </c>
      <c r="AC206" s="83">
        <f t="shared" si="74"/>
        <v>680</v>
      </c>
      <c r="AD206" s="16"/>
      <c r="AJ206" s="13"/>
      <c r="AK206" s="13"/>
      <c r="AL206" s="13"/>
      <c r="AM206" s="13"/>
      <c r="AN206" s="13"/>
      <c r="AO206" s="13"/>
      <c r="AP206" s="13"/>
      <c r="AQ206" s="13"/>
    </row>
    <row r="207" spans="11:43" ht="12.75">
      <c r="K207" s="16">
        <v>690</v>
      </c>
      <c r="L207" s="27">
        <f t="shared" si="60"/>
        <v>0.3252344822534507</v>
      </c>
      <c r="M207" s="17">
        <f t="shared" si="61"/>
        <v>6.958683023732848E-05</v>
      </c>
      <c r="N207" s="28">
        <f t="shared" si="62"/>
        <v>1.322309498544164E-05</v>
      </c>
      <c r="O207" s="25">
        <f t="shared" si="63"/>
        <v>7.398753034584302</v>
      </c>
      <c r="P207" s="25">
        <f t="shared" si="64"/>
        <v>1</v>
      </c>
      <c r="Q207" s="25">
        <f t="shared" si="65"/>
        <v>6.958683023732848E-05</v>
      </c>
      <c r="R207" s="28">
        <f t="shared" si="59"/>
        <v>1</v>
      </c>
      <c r="S207" s="25">
        <f t="shared" si="66"/>
        <v>6.958683023732848E-05</v>
      </c>
      <c r="T207" s="25">
        <f t="shared" si="67"/>
        <v>6.958683023732848E-05</v>
      </c>
      <c r="U207" s="28">
        <f t="shared" si="68"/>
        <v>1</v>
      </c>
      <c r="V207" s="17">
        <f t="shared" si="69"/>
        <v>6.958683023732848E-05</v>
      </c>
      <c r="W207" s="25">
        <f t="shared" si="70"/>
        <v>1</v>
      </c>
      <c r="X207" s="1">
        <f t="shared" si="71"/>
        <v>6.958683023732848E-05</v>
      </c>
      <c r="Y207" s="1">
        <f t="shared" si="72"/>
        <v>6.958683023732848E-05</v>
      </c>
      <c r="Z207" s="25">
        <f t="shared" si="73"/>
        <v>6.958683023732848E-05</v>
      </c>
      <c r="AA207" s="25">
        <f t="shared" si="75"/>
        <v>0.0006895329146847816</v>
      </c>
      <c r="AB207" s="72">
        <f t="shared" si="76"/>
        <v>0.0006895329146847816</v>
      </c>
      <c r="AC207" s="83">
        <f t="shared" si="74"/>
        <v>690</v>
      </c>
      <c r="AD207" s="16"/>
      <c r="AJ207" s="13"/>
      <c r="AK207" s="13"/>
      <c r="AL207" s="13"/>
      <c r="AM207" s="13"/>
      <c r="AN207" s="13"/>
      <c r="AO207" s="13"/>
      <c r="AP207" s="13"/>
      <c r="AQ207" s="13"/>
    </row>
    <row r="208" spans="11:43" ht="12.75">
      <c r="K208" s="16">
        <v>700</v>
      </c>
      <c r="L208" s="27">
        <f t="shared" si="60"/>
        <v>0.3245449834625733</v>
      </c>
      <c r="M208" s="17">
        <f t="shared" si="61"/>
        <v>6.831975269962783E-05</v>
      </c>
      <c r="N208" s="28">
        <f t="shared" si="62"/>
        <v>1.2712600443588048E-05</v>
      </c>
      <c r="O208" s="25">
        <f t="shared" si="63"/>
        <v>7.695861644064986</v>
      </c>
      <c r="P208" s="25">
        <f t="shared" si="64"/>
        <v>1</v>
      </c>
      <c r="Q208" s="25">
        <f t="shared" si="65"/>
        <v>6.831975269962783E-05</v>
      </c>
      <c r="R208" s="28">
        <f t="shared" si="59"/>
        <v>1</v>
      </c>
      <c r="S208" s="25">
        <f t="shared" si="66"/>
        <v>6.831975269962783E-05</v>
      </c>
      <c r="T208" s="25">
        <f t="shared" si="67"/>
        <v>6.831975269962783E-05</v>
      </c>
      <c r="U208" s="28">
        <f t="shared" si="68"/>
        <v>1</v>
      </c>
      <c r="V208" s="17">
        <f t="shared" si="69"/>
        <v>6.831975269962783E-05</v>
      </c>
      <c r="W208" s="25">
        <f t="shared" si="70"/>
        <v>1</v>
      </c>
      <c r="X208" s="1">
        <f t="shared" si="71"/>
        <v>6.831975269962783E-05</v>
      </c>
      <c r="Y208" s="1">
        <f t="shared" si="72"/>
        <v>6.831975269962783E-05</v>
      </c>
      <c r="Z208" s="25">
        <f t="shared" si="73"/>
        <v>6.831975269962783E-05</v>
      </c>
      <c r="AA208" s="25">
        <f t="shared" si="75"/>
        <v>0.0006770622550018219</v>
      </c>
      <c r="AB208" s="72">
        <f t="shared" si="76"/>
        <v>0.0006770622550018219</v>
      </c>
      <c r="AC208" s="83">
        <f t="shared" si="74"/>
        <v>700</v>
      </c>
      <c r="AD208" s="16"/>
      <c r="AJ208" s="13"/>
      <c r="AK208" s="13"/>
      <c r="AL208" s="13"/>
      <c r="AM208" s="13"/>
      <c r="AN208" s="13"/>
      <c r="AO208" s="13"/>
      <c r="AP208" s="13"/>
      <c r="AQ208" s="13"/>
    </row>
    <row r="209" spans="11:43" ht="12.75">
      <c r="K209" s="16">
        <v>710</v>
      </c>
      <c r="L209" s="27">
        <f t="shared" si="60"/>
        <v>0.3238679538011573</v>
      </c>
      <c r="M209" s="17">
        <f t="shared" si="61"/>
        <v>6.709269830073657E-05</v>
      </c>
      <c r="N209" s="28">
        <f t="shared" si="62"/>
        <v>1.2228534364710152E-05</v>
      </c>
      <c r="O209" s="25">
        <f t="shared" si="63"/>
        <v>8.000502041558578</v>
      </c>
      <c r="P209" s="25">
        <f t="shared" si="64"/>
        <v>1</v>
      </c>
      <c r="Q209" s="25">
        <f t="shared" si="65"/>
        <v>6.709269830073657E-05</v>
      </c>
      <c r="R209" s="28">
        <f t="shared" si="59"/>
        <v>1</v>
      </c>
      <c r="S209" s="25">
        <f t="shared" si="66"/>
        <v>6.709269830073657E-05</v>
      </c>
      <c r="T209" s="25">
        <f t="shared" si="67"/>
        <v>6.709269830073657E-05</v>
      </c>
      <c r="U209" s="28">
        <f t="shared" si="68"/>
        <v>1</v>
      </c>
      <c r="V209" s="17">
        <f t="shared" si="69"/>
        <v>6.709269830073657E-05</v>
      </c>
      <c r="W209" s="25">
        <f t="shared" si="70"/>
        <v>1</v>
      </c>
      <c r="X209" s="1">
        <f t="shared" si="71"/>
        <v>6.709269830073657E-05</v>
      </c>
      <c r="Y209" s="1">
        <f t="shared" si="72"/>
        <v>6.709269830073657E-05</v>
      </c>
      <c r="Z209" s="25">
        <f t="shared" si="73"/>
        <v>6.709269830073657E-05</v>
      </c>
      <c r="AA209" s="25">
        <f t="shared" si="75"/>
        <v>0.0006649829118672355</v>
      </c>
      <c r="AB209" s="72">
        <f t="shared" si="76"/>
        <v>0.0006649829118672355</v>
      </c>
      <c r="AC209" s="83">
        <f t="shared" si="74"/>
        <v>710</v>
      </c>
      <c r="AD209" s="16"/>
      <c r="AJ209" s="13"/>
      <c r="AK209" s="13"/>
      <c r="AL209" s="13"/>
      <c r="AM209" s="13"/>
      <c r="AN209" s="13"/>
      <c r="AO209" s="13"/>
      <c r="AP209" s="13"/>
      <c r="AQ209" s="13"/>
    </row>
    <row r="210" spans="11:43" ht="12.75">
      <c r="K210" s="16">
        <v>720</v>
      </c>
      <c r="L210" s="27">
        <f t="shared" si="60"/>
        <v>0.32320300204063024</v>
      </c>
      <c r="M210" s="17">
        <f t="shared" si="61"/>
        <v>6.590388407271053E-05</v>
      </c>
      <c r="N210" s="28">
        <f t="shared" si="62"/>
        <v>1.1769190466782554E-05</v>
      </c>
      <c r="O210" s="25">
        <f t="shared" si="63"/>
        <v>8.312756465813118</v>
      </c>
      <c r="P210" s="25">
        <f t="shared" si="64"/>
        <v>1</v>
      </c>
      <c r="Q210" s="25">
        <f t="shared" si="65"/>
        <v>6.590388407271053E-05</v>
      </c>
      <c r="R210" s="28">
        <f t="shared" si="59"/>
        <v>1</v>
      </c>
      <c r="S210" s="25">
        <f t="shared" si="66"/>
        <v>6.590388407271053E-05</v>
      </c>
      <c r="T210" s="25">
        <f t="shared" si="67"/>
        <v>6.590388407271053E-05</v>
      </c>
      <c r="U210" s="28">
        <f t="shared" si="68"/>
        <v>1</v>
      </c>
      <c r="V210" s="17">
        <f t="shared" si="69"/>
        <v>6.590388407271053E-05</v>
      </c>
      <c r="W210" s="25">
        <f t="shared" si="70"/>
        <v>1</v>
      </c>
      <c r="X210" s="1">
        <f t="shared" si="71"/>
        <v>6.590388407271053E-05</v>
      </c>
      <c r="Y210" s="1">
        <f t="shared" si="72"/>
        <v>6.590388407271053E-05</v>
      </c>
      <c r="Z210" s="25">
        <f t="shared" si="73"/>
        <v>6.590388407271053E-05</v>
      </c>
      <c r="AA210" s="25">
        <f t="shared" si="75"/>
        <v>0.0006532775648322047</v>
      </c>
      <c r="AB210" s="72">
        <f t="shared" si="76"/>
        <v>0.0006532775648322047</v>
      </c>
      <c r="AC210" s="83">
        <f t="shared" si="74"/>
        <v>720</v>
      </c>
      <c r="AD210" s="16"/>
      <c r="AJ210" s="13"/>
      <c r="AK210" s="13"/>
      <c r="AL210" s="13"/>
      <c r="AM210" s="13"/>
      <c r="AN210" s="13"/>
      <c r="AO210" s="13"/>
      <c r="AP210" s="13"/>
      <c r="AQ210" s="13"/>
    </row>
    <row r="211" spans="11:43" ht="12.75">
      <c r="K211" s="16">
        <v>730</v>
      </c>
      <c r="L211" s="27">
        <f t="shared" si="60"/>
        <v>0.3225497542667304</v>
      </c>
      <c r="M211" s="17">
        <f t="shared" si="61"/>
        <v>6.475162889373042E-05</v>
      </c>
      <c r="N211" s="28">
        <f t="shared" si="62"/>
        <v>1.1332993851900797E-05</v>
      </c>
      <c r="O211" s="25">
        <f t="shared" si="63"/>
        <v>8.632706893573737</v>
      </c>
      <c r="P211" s="25">
        <f t="shared" si="64"/>
        <v>1</v>
      </c>
      <c r="Q211" s="25">
        <f t="shared" si="65"/>
        <v>6.475162889373042E-05</v>
      </c>
      <c r="R211" s="28">
        <f t="shared" si="59"/>
        <v>1</v>
      </c>
      <c r="S211" s="25">
        <f t="shared" si="66"/>
        <v>6.475162889373042E-05</v>
      </c>
      <c r="T211" s="25">
        <f t="shared" si="67"/>
        <v>6.475162889373042E-05</v>
      </c>
      <c r="U211" s="28">
        <f t="shared" si="68"/>
        <v>1</v>
      </c>
      <c r="V211" s="17">
        <f t="shared" si="69"/>
        <v>6.475162889373042E-05</v>
      </c>
      <c r="W211" s="25">
        <f t="shared" si="70"/>
        <v>1</v>
      </c>
      <c r="X211" s="1">
        <f t="shared" si="71"/>
        <v>6.475162889373042E-05</v>
      </c>
      <c r="Y211" s="1">
        <f t="shared" si="72"/>
        <v>6.475162889373042E-05</v>
      </c>
      <c r="Z211" s="25">
        <f t="shared" si="73"/>
        <v>6.475162889373042E-05</v>
      </c>
      <c r="AA211" s="25">
        <f t="shared" si="75"/>
        <v>0.0006419298766046657</v>
      </c>
      <c r="AB211" s="72">
        <f t="shared" si="76"/>
        <v>0.0006419298766046657</v>
      </c>
      <c r="AC211" s="83">
        <f t="shared" si="74"/>
        <v>730</v>
      </c>
      <c r="AD211" s="16"/>
      <c r="AJ211" s="13"/>
      <c r="AK211" s="13"/>
      <c r="AL211" s="13"/>
      <c r="AM211" s="13"/>
      <c r="AN211" s="13"/>
      <c r="AO211" s="13"/>
      <c r="AP211" s="13"/>
      <c r="AQ211" s="13"/>
    </row>
    <row r="212" spans="11:43" ht="12.75">
      <c r="K212" s="16">
        <v>740</v>
      </c>
      <c r="L212" s="27">
        <f t="shared" si="60"/>
        <v>0.3219078528968514</v>
      </c>
      <c r="M212" s="17">
        <f t="shared" si="61"/>
        <v>6.36343464272027E-05</v>
      </c>
      <c r="N212" s="28">
        <f t="shared" si="62"/>
        <v>1.0918489299893281E-05</v>
      </c>
      <c r="O212" s="25">
        <f t="shared" si="63"/>
        <v>8.96043504398443</v>
      </c>
      <c r="P212" s="25">
        <f t="shared" si="64"/>
        <v>1</v>
      </c>
      <c r="Q212" s="25">
        <f t="shared" si="65"/>
        <v>6.36343464272027E-05</v>
      </c>
      <c r="R212" s="28">
        <f t="shared" si="59"/>
        <v>1</v>
      </c>
      <c r="S212" s="25">
        <f t="shared" si="66"/>
        <v>6.36343464272027E-05</v>
      </c>
      <c r="T212" s="25">
        <f t="shared" si="67"/>
        <v>6.36343464272027E-05</v>
      </c>
      <c r="U212" s="28">
        <f t="shared" si="68"/>
        <v>1</v>
      </c>
      <c r="V212" s="17">
        <f t="shared" si="69"/>
        <v>6.36343464272027E-05</v>
      </c>
      <c r="W212" s="25">
        <f t="shared" si="70"/>
        <v>1</v>
      </c>
      <c r="X212" s="1">
        <f t="shared" si="71"/>
        <v>6.36343464272027E-05</v>
      </c>
      <c r="Y212" s="1">
        <f t="shared" si="72"/>
        <v>6.36343464272027E-05</v>
      </c>
      <c r="Z212" s="25">
        <f t="shared" si="73"/>
        <v>6.36343464272027E-05</v>
      </c>
      <c r="AA212" s="25">
        <f t="shared" si="75"/>
        <v>0.0006309244253066666</v>
      </c>
      <c r="AB212" s="72">
        <f t="shared" si="76"/>
        <v>0.0006309244253066666</v>
      </c>
      <c r="AC212" s="83">
        <f t="shared" si="74"/>
        <v>740</v>
      </c>
      <c r="AD212" s="16"/>
      <c r="AJ212" s="13"/>
      <c r="AK212" s="13"/>
      <c r="AL212" s="13"/>
      <c r="AM212" s="13"/>
      <c r="AN212" s="13"/>
      <c r="AO212" s="13"/>
      <c r="AP212" s="13"/>
      <c r="AQ212" s="13"/>
    </row>
    <row r="213" spans="11:43" ht="12.75">
      <c r="K213" s="16">
        <v>750</v>
      </c>
      <c r="L213" s="27">
        <f t="shared" si="60"/>
        <v>0.321276955765083</v>
      </c>
      <c r="M213" s="17">
        <f t="shared" si="61"/>
        <v>6.255053863413061E-05</v>
      </c>
      <c r="N213" s="28">
        <f t="shared" si="62"/>
        <v>1.0524330742870974E-05</v>
      </c>
      <c r="O213" s="25">
        <f t="shared" si="63"/>
        <v>9.296022382839345</v>
      </c>
      <c r="P213" s="25">
        <f t="shared" si="64"/>
        <v>1</v>
      </c>
      <c r="Q213" s="25">
        <f t="shared" si="65"/>
        <v>6.255053863413061E-05</v>
      </c>
      <c r="R213" s="28">
        <f t="shared" si="59"/>
        <v>1</v>
      </c>
      <c r="S213" s="25">
        <f t="shared" si="66"/>
        <v>6.255053863413061E-05</v>
      </c>
      <c r="T213" s="25">
        <f t="shared" si="67"/>
        <v>6.255053863413061E-05</v>
      </c>
      <c r="U213" s="28">
        <f t="shared" si="68"/>
        <v>1</v>
      </c>
      <c r="V213" s="17">
        <f t="shared" si="69"/>
        <v>6.255053863413061E-05</v>
      </c>
      <c r="W213" s="25">
        <f t="shared" si="70"/>
        <v>1</v>
      </c>
      <c r="X213" s="1">
        <f t="shared" si="71"/>
        <v>6.255053863413061E-05</v>
      </c>
      <c r="Y213" s="1">
        <f t="shared" si="72"/>
        <v>6.255053863413061E-05</v>
      </c>
      <c r="Z213" s="25">
        <f t="shared" si="73"/>
        <v>6.255053863413061E-05</v>
      </c>
      <c r="AA213" s="25">
        <f t="shared" si="75"/>
        <v>0.0006202466421986719</v>
      </c>
      <c r="AB213" s="72">
        <f t="shared" si="76"/>
        <v>0.0006202466421986719</v>
      </c>
      <c r="AC213" s="83">
        <f t="shared" si="74"/>
        <v>750</v>
      </c>
      <c r="AD213" s="16"/>
      <c r="AJ213" s="13"/>
      <c r="AK213" s="13"/>
      <c r="AL213" s="13"/>
      <c r="AM213" s="13"/>
      <c r="AN213" s="13"/>
      <c r="AO213" s="13"/>
      <c r="AP213" s="13"/>
      <c r="AQ213" s="13"/>
    </row>
    <row r="214" spans="11:43" ht="12.75">
      <c r="K214" s="16">
        <v>760</v>
      </c>
      <c r="L214" s="27">
        <f t="shared" si="60"/>
        <v>0.32065673526948524</v>
      </c>
      <c r="M214" s="17">
        <f t="shared" si="61"/>
        <v>6.149878980560378E-05</v>
      </c>
      <c r="N214" s="28">
        <f t="shared" si="62"/>
        <v>1.0149271788000562E-05</v>
      </c>
      <c r="O214" s="25">
        <f t="shared" si="63"/>
        <v>9.639550126719632</v>
      </c>
      <c r="P214" s="25">
        <f t="shared" si="64"/>
        <v>1</v>
      </c>
      <c r="Q214" s="25">
        <f t="shared" si="65"/>
        <v>6.149878980560378E-05</v>
      </c>
      <c r="R214" s="28">
        <f t="shared" si="59"/>
        <v>1</v>
      </c>
      <c r="S214" s="25">
        <f t="shared" si="66"/>
        <v>6.149878980560378E-05</v>
      </c>
      <c r="T214" s="25">
        <f t="shared" si="67"/>
        <v>6.149878980560378E-05</v>
      </c>
      <c r="U214" s="28">
        <f t="shared" si="68"/>
        <v>1</v>
      </c>
      <c r="V214" s="17">
        <f t="shared" si="69"/>
        <v>6.149878980560378E-05</v>
      </c>
      <c r="W214" s="25">
        <f t="shared" si="70"/>
        <v>1</v>
      </c>
      <c r="X214" s="1">
        <f t="shared" si="71"/>
        <v>6.149878980560378E-05</v>
      </c>
      <c r="Y214" s="1">
        <f t="shared" si="72"/>
        <v>6.149878980560378E-05</v>
      </c>
      <c r="Z214" s="25">
        <f t="shared" si="73"/>
        <v>6.149878980560378E-05</v>
      </c>
      <c r="AA214" s="25">
        <f t="shared" si="75"/>
        <v>0.0006098827543668964</v>
      </c>
      <c r="AB214" s="72">
        <f t="shared" si="76"/>
        <v>0.0006098827543668964</v>
      </c>
      <c r="AC214" s="83">
        <f t="shared" si="74"/>
        <v>760</v>
      </c>
      <c r="AD214" s="16"/>
      <c r="AJ214" s="13"/>
      <c r="AK214" s="13"/>
      <c r="AL214" s="13"/>
      <c r="AM214" s="13"/>
      <c r="AN214" s="13"/>
      <c r="AO214" s="13"/>
      <c r="AP214" s="13"/>
      <c r="AQ214" s="13"/>
    </row>
    <row r="215" spans="11:43" ht="12.75">
      <c r="K215" s="16">
        <v>770</v>
      </c>
      <c r="L215" s="27">
        <f t="shared" si="60"/>
        <v>0.32004687757663786</v>
      </c>
      <c r="M215" s="17">
        <f t="shared" si="61"/>
        <v>6.0477761067775496E-05</v>
      </c>
      <c r="N215" s="28">
        <f t="shared" si="62"/>
        <v>9.792157172236992E-06</v>
      </c>
      <c r="O215" s="25">
        <f t="shared" si="63"/>
        <v>9.991099247009204</v>
      </c>
      <c r="P215" s="25">
        <f t="shared" si="64"/>
        <v>1</v>
      </c>
      <c r="Q215" s="25">
        <f t="shared" si="65"/>
        <v>6.0477761067775496E-05</v>
      </c>
      <c r="R215" s="28">
        <f t="shared" si="59"/>
        <v>1</v>
      </c>
      <c r="S215" s="25">
        <f t="shared" si="66"/>
        <v>6.0477761067775496E-05</v>
      </c>
      <c r="T215" s="25">
        <f t="shared" si="67"/>
        <v>6.0477761067775496E-05</v>
      </c>
      <c r="U215" s="28">
        <f t="shared" si="68"/>
        <v>1</v>
      </c>
      <c r="V215" s="17">
        <f t="shared" si="69"/>
        <v>6.0477761067775496E-05</v>
      </c>
      <c r="W215" s="25">
        <f t="shared" si="70"/>
        <v>1</v>
      </c>
      <c r="X215" s="1">
        <f t="shared" si="71"/>
        <v>6.0477761067775496E-05</v>
      </c>
      <c r="Y215" s="1">
        <f t="shared" si="72"/>
        <v>6.0477761067775496E-05</v>
      </c>
      <c r="Z215" s="25">
        <f t="shared" si="73"/>
        <v>6.0477761067775496E-05</v>
      </c>
      <c r="AA215" s="25">
        <f t="shared" si="75"/>
        <v>0.0005998197319218258</v>
      </c>
      <c r="AB215" s="72">
        <f t="shared" si="76"/>
        <v>0.0005998197319218258</v>
      </c>
      <c r="AC215" s="83">
        <f t="shared" si="74"/>
        <v>770</v>
      </c>
      <c r="AD215" s="16"/>
      <c r="AJ215" s="13"/>
      <c r="AK215" s="13"/>
      <c r="AL215" s="13"/>
      <c r="AM215" s="13"/>
      <c r="AN215" s="13"/>
      <c r="AO215" s="13"/>
      <c r="AP215" s="13"/>
      <c r="AQ215" s="13"/>
    </row>
    <row r="216" spans="11:43" ht="12.75">
      <c r="K216" s="16">
        <v>780</v>
      </c>
      <c r="L216" s="27">
        <f t="shared" si="60"/>
        <v>0.31944708187895793</v>
      </c>
      <c r="M216" s="17">
        <f t="shared" si="61"/>
        <v>5.9486185316589655E-05</v>
      </c>
      <c r="N216" s="28">
        <f t="shared" si="62"/>
        <v>9.451915046922613E-06</v>
      </c>
      <c r="O216" s="25">
        <f t="shared" si="63"/>
        <v>10.350750473787432</v>
      </c>
      <c r="P216" s="25">
        <f t="shared" si="64"/>
        <v>1</v>
      </c>
      <c r="Q216" s="25">
        <f t="shared" si="65"/>
        <v>5.9486185316589655E-05</v>
      </c>
      <c r="R216" s="28">
        <f t="shared" si="59"/>
        <v>1</v>
      </c>
      <c r="S216" s="25">
        <f t="shared" si="66"/>
        <v>5.9486185316589655E-05</v>
      </c>
      <c r="T216" s="25">
        <f t="shared" si="67"/>
        <v>5.9486185316589655E-05</v>
      </c>
      <c r="U216" s="28">
        <f t="shared" si="68"/>
        <v>1</v>
      </c>
      <c r="V216" s="17">
        <f t="shared" si="69"/>
        <v>5.9486185316589655E-05</v>
      </c>
      <c r="W216" s="25">
        <f t="shared" si="70"/>
        <v>1</v>
      </c>
      <c r="X216" s="1">
        <f t="shared" si="71"/>
        <v>5.9486185316589655E-05</v>
      </c>
      <c r="Y216" s="1">
        <f t="shared" si="72"/>
        <v>5.9486185316589655E-05</v>
      </c>
      <c r="Z216" s="25">
        <f t="shared" si="73"/>
        <v>5.9486185316589655E-05</v>
      </c>
      <c r="AA216" s="25">
        <f t="shared" si="75"/>
        <v>0.0005900452393022211</v>
      </c>
      <c r="AB216" s="72">
        <f t="shared" si="76"/>
        <v>0.0005900452393022211</v>
      </c>
      <c r="AC216" s="83">
        <f t="shared" si="74"/>
        <v>780</v>
      </c>
      <c r="AD216" s="16"/>
      <c r="AJ216" s="13"/>
      <c r="AK216" s="13"/>
      <c r="AL216" s="13"/>
      <c r="AM216" s="13"/>
      <c r="AN216" s="13"/>
      <c r="AO216" s="13"/>
      <c r="AP216" s="13"/>
      <c r="AQ216" s="13"/>
    </row>
    <row r="217" spans="11:43" ht="12.75">
      <c r="K217" s="16">
        <v>790</v>
      </c>
      <c r="L217" s="27">
        <f t="shared" si="60"/>
        <v>0.31885705970068245</v>
      </c>
      <c r="M217" s="17">
        <f t="shared" si="61"/>
        <v>5.8522862543854564E-05</v>
      </c>
      <c r="N217" s="28">
        <f t="shared" si="62"/>
        <v>9.127550002436657E-06</v>
      </c>
      <c r="O217" s="25">
        <f t="shared" si="63"/>
        <v>10.718584299622055</v>
      </c>
      <c r="P217" s="25">
        <f t="shared" si="64"/>
        <v>1</v>
      </c>
      <c r="Q217" s="25">
        <f t="shared" si="65"/>
        <v>5.8522862543854564E-05</v>
      </c>
      <c r="R217" s="28">
        <f t="shared" si="59"/>
        <v>1</v>
      </c>
      <c r="S217" s="25">
        <f t="shared" si="66"/>
        <v>5.8522862543854564E-05</v>
      </c>
      <c r="T217" s="25">
        <f t="shared" si="67"/>
        <v>5.8522862543854564E-05</v>
      </c>
      <c r="U217" s="28">
        <f t="shared" si="68"/>
        <v>1</v>
      </c>
      <c r="V217" s="17">
        <f t="shared" si="69"/>
        <v>5.8522862543854564E-05</v>
      </c>
      <c r="W217" s="25">
        <f t="shared" si="70"/>
        <v>1</v>
      </c>
      <c r="X217" s="1">
        <f t="shared" si="71"/>
        <v>5.8522862543854564E-05</v>
      </c>
      <c r="Y217" s="1">
        <f t="shared" si="72"/>
        <v>5.8522862543854564E-05</v>
      </c>
      <c r="Z217" s="25">
        <f t="shared" si="73"/>
        <v>5.8522862543854564E-05</v>
      </c>
      <c r="AA217" s="25">
        <f t="shared" si="75"/>
        <v>0.0005805475903198035</v>
      </c>
      <c r="AB217" s="72">
        <f t="shared" si="76"/>
        <v>0.0005805475903198035</v>
      </c>
      <c r="AC217" s="83">
        <f t="shared" si="74"/>
        <v>790</v>
      </c>
      <c r="AD217" s="16"/>
      <c r="AJ217" s="13"/>
      <c r="AK217" s="13"/>
      <c r="AL217" s="13"/>
      <c r="AM217" s="13"/>
      <c r="AN217" s="13"/>
      <c r="AO217" s="13"/>
      <c r="AP217" s="13"/>
      <c r="AQ217" s="13"/>
    </row>
    <row r="218" spans="11:43" ht="12.75">
      <c r="K218" s="16">
        <v>800</v>
      </c>
      <c r="L218" s="27">
        <f t="shared" si="60"/>
        <v>0.31827653424877894</v>
      </c>
      <c r="M218" s="17">
        <f t="shared" si="61"/>
        <v>5.758665552010612E-05</v>
      </c>
      <c r="N218" s="28">
        <f t="shared" si="62"/>
        <v>8.818136753811574E-06</v>
      </c>
      <c r="O218" s="25">
        <f t="shared" si="63"/>
        <v>11.094680983241114</v>
      </c>
      <c r="P218" s="25">
        <f t="shared" si="64"/>
        <v>1</v>
      </c>
      <c r="Q218" s="25">
        <f t="shared" si="65"/>
        <v>5.758665552010612E-05</v>
      </c>
      <c r="R218" s="28">
        <f t="shared" si="59"/>
        <v>1</v>
      </c>
      <c r="S218" s="25">
        <f t="shared" si="66"/>
        <v>5.758665552010612E-05</v>
      </c>
      <c r="T218" s="25">
        <f t="shared" si="67"/>
        <v>5.758665552010612E-05</v>
      </c>
      <c r="U218" s="28">
        <f t="shared" si="68"/>
        <v>1</v>
      </c>
      <c r="V218" s="17">
        <f t="shared" si="69"/>
        <v>5.758665552010612E-05</v>
      </c>
      <c r="W218" s="25">
        <f t="shared" si="70"/>
        <v>1</v>
      </c>
      <c r="X218" s="1">
        <f t="shared" si="71"/>
        <v>5.758665552010612E-05</v>
      </c>
      <c r="Y218" s="1">
        <f t="shared" si="72"/>
        <v>5.758665552010612E-05</v>
      </c>
      <c r="Z218" s="25">
        <f t="shared" si="73"/>
        <v>5.758665552010612E-05</v>
      </c>
      <c r="AA218" s="25">
        <f t="shared" si="75"/>
        <v>0.0005713157066161886</v>
      </c>
      <c r="AB218" s="72">
        <f t="shared" si="76"/>
        <v>0.0005713157066161886</v>
      </c>
      <c r="AC218" s="83">
        <f t="shared" si="74"/>
        <v>800</v>
      </c>
      <c r="AD218" s="16"/>
      <c r="AJ218" s="13"/>
      <c r="AK218" s="13"/>
      <c r="AL218" s="13"/>
      <c r="AM218" s="13"/>
      <c r="AN218" s="13"/>
      <c r="AO218" s="13"/>
      <c r="AP218" s="13"/>
      <c r="AQ218" s="13"/>
    </row>
    <row r="219" spans="11:43" ht="12.75">
      <c r="K219" s="16">
        <v>810</v>
      </c>
      <c r="L219" s="27">
        <f t="shared" si="60"/>
        <v>0.31770523980537557</v>
      </c>
      <c r="M219" s="17">
        <f t="shared" si="61"/>
        <v>5.6676485803131607E-05</v>
      </c>
      <c r="N219" s="28">
        <f t="shared" si="62"/>
        <v>8.522814417476733E-06</v>
      </c>
      <c r="O219" s="25">
        <f t="shared" si="63"/>
        <v>11.479120553125652</v>
      </c>
      <c r="P219" s="25">
        <f t="shared" si="64"/>
        <v>1</v>
      </c>
      <c r="Q219" s="25">
        <f t="shared" si="65"/>
        <v>5.6676485803131607E-05</v>
      </c>
      <c r="R219" s="28">
        <f t="shared" si="59"/>
        <v>1</v>
      </c>
      <c r="S219" s="25">
        <f t="shared" si="66"/>
        <v>5.6676485803131607E-05</v>
      </c>
      <c r="T219" s="25">
        <f t="shared" si="67"/>
        <v>5.6676485803131607E-05</v>
      </c>
      <c r="U219" s="28">
        <f t="shared" si="68"/>
        <v>1</v>
      </c>
      <c r="V219" s="17">
        <f t="shared" si="69"/>
        <v>5.6676485803131607E-05</v>
      </c>
      <c r="W219" s="25">
        <f t="shared" si="70"/>
        <v>1</v>
      </c>
      <c r="X219" s="1">
        <f t="shared" si="71"/>
        <v>5.6676485803131607E-05</v>
      </c>
      <c r="Y219" s="1">
        <f t="shared" si="72"/>
        <v>5.6676485803131607E-05</v>
      </c>
      <c r="Z219" s="25">
        <f t="shared" si="73"/>
        <v>5.6676485803131607E-05</v>
      </c>
      <c r="AA219" s="25">
        <f t="shared" si="75"/>
        <v>0.0005623390792359898</v>
      </c>
      <c r="AB219" s="72">
        <f t="shared" si="76"/>
        <v>0.0005623390792359898</v>
      </c>
      <c r="AC219" s="83">
        <f t="shared" si="74"/>
        <v>810</v>
      </c>
      <c r="AD219" s="16"/>
      <c r="AJ219" s="13"/>
      <c r="AK219" s="13"/>
      <c r="AL219" s="13"/>
      <c r="AM219" s="13"/>
      <c r="AN219" s="13"/>
      <c r="AO219" s="13"/>
      <c r="AP219" s="13"/>
      <c r="AQ219" s="13"/>
    </row>
    <row r="220" spans="11:43" ht="12.75">
      <c r="K220" s="16">
        <v>820</v>
      </c>
      <c r="L220" s="27">
        <f t="shared" si="60"/>
        <v>0.31714292115859455</v>
      </c>
      <c r="M220" s="17">
        <f t="shared" si="61"/>
        <v>5.579133004406634E-05</v>
      </c>
      <c r="N220" s="28">
        <f t="shared" si="62"/>
        <v>8.240781317475913E-06</v>
      </c>
      <c r="O220" s="25">
        <f t="shared" si="63"/>
        <v>11.871982810981654</v>
      </c>
      <c r="P220" s="25">
        <f t="shared" si="64"/>
        <v>1</v>
      </c>
      <c r="Q220" s="25">
        <f t="shared" si="65"/>
        <v>5.579133004406634E-05</v>
      </c>
      <c r="R220" s="28">
        <f t="shared" si="59"/>
        <v>1</v>
      </c>
      <c r="S220" s="25">
        <f t="shared" si="66"/>
        <v>5.579133004406634E-05</v>
      </c>
      <c r="T220" s="25">
        <f t="shared" si="67"/>
        <v>5.579133004406634E-05</v>
      </c>
      <c r="U220" s="28">
        <f t="shared" si="68"/>
        <v>1</v>
      </c>
      <c r="V220" s="17">
        <f t="shared" si="69"/>
        <v>5.579133004406634E-05</v>
      </c>
      <c r="W220" s="25">
        <f t="shared" si="70"/>
        <v>1</v>
      </c>
      <c r="X220" s="1">
        <f t="shared" si="71"/>
        <v>5.579133004406634E-05</v>
      </c>
      <c r="Y220" s="1">
        <f t="shared" si="72"/>
        <v>5.579133004406634E-05</v>
      </c>
      <c r="Z220" s="25">
        <f t="shared" si="73"/>
        <v>5.579133004406634E-05</v>
      </c>
      <c r="AA220" s="25">
        <f t="shared" si="75"/>
        <v>0.000553607733048825</v>
      </c>
      <c r="AB220" s="72">
        <f t="shared" si="76"/>
        <v>0.000553607733048825</v>
      </c>
      <c r="AC220" s="83">
        <f t="shared" si="74"/>
        <v>820</v>
      </c>
      <c r="AD220" s="16"/>
      <c r="AJ220" s="13"/>
      <c r="AK220" s="13"/>
      <c r="AL220" s="13"/>
      <c r="AM220" s="13"/>
      <c r="AN220" s="13"/>
      <c r="AO220" s="13"/>
      <c r="AP220" s="13"/>
      <c r="AQ220" s="13"/>
    </row>
    <row r="221" spans="11:43" ht="12.75">
      <c r="K221" s="16">
        <v>830</v>
      </c>
      <c r="L221" s="27">
        <f t="shared" si="60"/>
        <v>0.3165893330689443</v>
      </c>
      <c r="M221" s="17">
        <f t="shared" si="61"/>
        <v>5.4930216565698653E-05</v>
      </c>
      <c r="N221" s="28">
        <f t="shared" si="62"/>
        <v>7.971290266521904E-06</v>
      </c>
      <c r="O221" s="25">
        <f t="shared" si="63"/>
        <v>12.273347335126045</v>
      </c>
      <c r="P221" s="25">
        <f t="shared" si="64"/>
        <v>1</v>
      </c>
      <c r="Q221" s="25">
        <f t="shared" si="65"/>
        <v>5.4930216565698653E-05</v>
      </c>
      <c r="R221" s="28">
        <f t="shared" si="59"/>
        <v>1</v>
      </c>
      <c r="S221" s="25">
        <f t="shared" si="66"/>
        <v>5.4930216565698653E-05</v>
      </c>
      <c r="T221" s="25">
        <f t="shared" si="67"/>
        <v>5.4930216565698653E-05</v>
      </c>
      <c r="U221" s="28">
        <f t="shared" si="68"/>
        <v>1</v>
      </c>
      <c r="V221" s="17">
        <f t="shared" si="69"/>
        <v>5.4930216565698653E-05</v>
      </c>
      <c r="W221" s="25">
        <f t="shared" si="70"/>
        <v>1</v>
      </c>
      <c r="X221" s="1">
        <f t="shared" si="71"/>
        <v>5.4930216565698653E-05</v>
      </c>
      <c r="Y221" s="1">
        <f t="shared" si="72"/>
        <v>5.4930216565698653E-05</v>
      </c>
      <c r="Z221" s="25">
        <f t="shared" si="73"/>
        <v>5.4930216565698653E-05</v>
      </c>
      <c r="AA221" s="25">
        <f t="shared" si="75"/>
        <v>0.0005451121937787034</v>
      </c>
      <c r="AB221" s="72">
        <f t="shared" si="76"/>
        <v>0.0005451121937787034</v>
      </c>
      <c r="AC221" s="83">
        <f t="shared" si="74"/>
        <v>830</v>
      </c>
      <c r="AD221" s="16"/>
      <c r="AJ221" s="13"/>
      <c r="AK221" s="13"/>
      <c r="AL221" s="13"/>
      <c r="AM221" s="13"/>
      <c r="AN221" s="13"/>
      <c r="AO221" s="13"/>
      <c r="AP221" s="13"/>
      <c r="AQ221" s="13"/>
    </row>
    <row r="222" spans="11:43" ht="12.75">
      <c r="K222" s="16">
        <v>840</v>
      </c>
      <c r="L222" s="27">
        <f t="shared" si="60"/>
        <v>0.3160442397686638</v>
      </c>
      <c r="M222" s="17">
        <f t="shared" si="61"/>
        <v>5.409222219004203E-05</v>
      </c>
      <c r="N222" s="28">
        <f t="shared" si="62"/>
        <v>7.713644273480507E-06</v>
      </c>
      <c r="O222" s="25">
        <f t="shared" si="63"/>
        <v>12.683293483793038</v>
      </c>
      <c r="P222" s="25">
        <f t="shared" si="64"/>
        <v>1</v>
      </c>
      <c r="Q222" s="25">
        <f t="shared" si="65"/>
        <v>5.409222219004203E-05</v>
      </c>
      <c r="R222" s="28">
        <f t="shared" si="59"/>
        <v>1</v>
      </c>
      <c r="S222" s="25">
        <f t="shared" si="66"/>
        <v>5.409222219004203E-05</v>
      </c>
      <c r="T222" s="25">
        <f t="shared" si="67"/>
        <v>5.409222219004203E-05</v>
      </c>
      <c r="U222" s="28">
        <f t="shared" si="68"/>
        <v>1</v>
      </c>
      <c r="V222" s="17">
        <f t="shared" si="69"/>
        <v>5.409222219004203E-05</v>
      </c>
      <c r="W222" s="25">
        <f t="shared" si="70"/>
        <v>1</v>
      </c>
      <c r="X222" s="1">
        <f t="shared" si="71"/>
        <v>5.409222219004203E-05</v>
      </c>
      <c r="Y222" s="1">
        <f t="shared" si="72"/>
        <v>5.409222219004203E-05</v>
      </c>
      <c r="Z222" s="25">
        <f t="shared" si="73"/>
        <v>5.409222219004203E-05</v>
      </c>
      <c r="AA222" s="25">
        <f t="shared" si="75"/>
        <v>0.000536843457422237</v>
      </c>
      <c r="AB222" s="72">
        <f t="shared" si="76"/>
        <v>0.000536843457422237</v>
      </c>
      <c r="AC222" s="83">
        <f t="shared" si="74"/>
        <v>840</v>
      </c>
      <c r="AD222" s="16"/>
      <c r="AJ222" s="13"/>
      <c r="AK222" s="13"/>
      <c r="AL222" s="13"/>
      <c r="AM222" s="13"/>
      <c r="AN222" s="13"/>
      <c r="AO222" s="13"/>
      <c r="AP222" s="13"/>
      <c r="AQ222" s="13"/>
    </row>
    <row r="223" spans="11:43" ht="12.75">
      <c r="K223" s="16">
        <v>850</v>
      </c>
      <c r="L223" s="27">
        <f t="shared" si="60"/>
        <v>0.3155074144916321</v>
      </c>
      <c r="M223" s="17">
        <f t="shared" si="61"/>
        <v>5.327646929440536E-05</v>
      </c>
      <c r="N223" s="28">
        <f t="shared" si="62"/>
        <v>7.467192634329887E-06</v>
      </c>
      <c r="O223" s="25">
        <f t="shared" si="63"/>
        <v>13.101900398329894</v>
      </c>
      <c r="P223" s="25">
        <f t="shared" si="64"/>
        <v>1</v>
      </c>
      <c r="Q223" s="25">
        <f t="shared" si="65"/>
        <v>5.327646929440536E-05</v>
      </c>
      <c r="R223" s="28">
        <f t="shared" si="59"/>
        <v>1</v>
      </c>
      <c r="S223" s="25">
        <f t="shared" si="66"/>
        <v>5.327646929440536E-05</v>
      </c>
      <c r="T223" s="25">
        <f t="shared" si="67"/>
        <v>5.327646929440536E-05</v>
      </c>
      <c r="U223" s="28">
        <f t="shared" si="68"/>
        <v>1</v>
      </c>
      <c r="V223" s="17">
        <f t="shared" si="69"/>
        <v>5.327646929440536E-05</v>
      </c>
      <c r="W223" s="25">
        <f t="shared" si="70"/>
        <v>1</v>
      </c>
      <c r="X223" s="1">
        <f t="shared" si="71"/>
        <v>5.327646929440536E-05</v>
      </c>
      <c r="Y223" s="1">
        <f t="shared" si="72"/>
        <v>5.327646929440536E-05</v>
      </c>
      <c r="Z223" s="25">
        <f t="shared" si="73"/>
        <v>5.327646929440536E-05</v>
      </c>
      <c r="AA223" s="25">
        <f t="shared" si="75"/>
        <v>0.0005287929618576921</v>
      </c>
      <c r="AB223" s="72">
        <f t="shared" si="76"/>
        <v>0.0005287929618576921</v>
      </c>
      <c r="AC223" s="83">
        <f t="shared" si="74"/>
        <v>850</v>
      </c>
      <c r="AD223" s="16"/>
      <c r="AJ223" s="13"/>
      <c r="AK223" s="13"/>
      <c r="AL223" s="13"/>
      <c r="AM223" s="13"/>
      <c r="AN223" s="13"/>
      <c r="AO223" s="13"/>
      <c r="AP223" s="13"/>
      <c r="AQ223" s="13"/>
    </row>
    <row r="224" spans="11:43" ht="12.75">
      <c r="K224" s="16">
        <v>860</v>
      </c>
      <c r="L224" s="27">
        <f t="shared" si="60"/>
        <v>0.31497863903165435</v>
      </c>
      <c r="M224" s="17">
        <f t="shared" si="61"/>
        <v>5.248212307713306E-05</v>
      </c>
      <c r="N224" s="28">
        <f t="shared" si="62"/>
        <v>7.231327368353058E-06</v>
      </c>
      <c r="O224" s="25">
        <f t="shared" si="63"/>
        <v>13.529247006336913</v>
      </c>
      <c r="P224" s="25">
        <f t="shared" si="64"/>
        <v>1</v>
      </c>
      <c r="Q224" s="25">
        <f t="shared" si="65"/>
        <v>5.248212307713306E-05</v>
      </c>
      <c r="R224" s="28">
        <f t="shared" si="59"/>
        <v>1</v>
      </c>
      <c r="S224" s="25">
        <f t="shared" si="66"/>
        <v>5.248212307713306E-05</v>
      </c>
      <c r="T224" s="25">
        <f t="shared" si="67"/>
        <v>5.248212307713306E-05</v>
      </c>
      <c r="U224" s="28">
        <f t="shared" si="68"/>
        <v>1</v>
      </c>
      <c r="V224" s="17">
        <f t="shared" si="69"/>
        <v>5.248212307713306E-05</v>
      </c>
      <c r="W224" s="25">
        <f t="shared" si="70"/>
        <v>1</v>
      </c>
      <c r="X224" s="1">
        <f t="shared" si="71"/>
        <v>5.248212307713306E-05</v>
      </c>
      <c r="Y224" s="1">
        <f t="shared" si="72"/>
        <v>5.248212307713306E-05</v>
      </c>
      <c r="Z224" s="25">
        <f t="shared" si="73"/>
        <v>5.248212307713306E-05</v>
      </c>
      <c r="AA224" s="25">
        <f t="shared" si="75"/>
        <v>0.0005209525604653203</v>
      </c>
      <c r="AB224" s="72">
        <f t="shared" si="76"/>
        <v>0.0005209525604653203</v>
      </c>
      <c r="AC224" s="83">
        <f t="shared" si="74"/>
        <v>860</v>
      </c>
      <c r="AD224" s="16"/>
      <c r="AJ224" s="13"/>
      <c r="AK224" s="13"/>
      <c r="AL224" s="13"/>
      <c r="AM224" s="13"/>
      <c r="AN224" s="13"/>
      <c r="AO224" s="13"/>
      <c r="AP224" s="13"/>
      <c r="AQ224" s="13"/>
    </row>
    <row r="225" spans="11:43" ht="12.75">
      <c r="K225" s="16">
        <v>870</v>
      </c>
      <c r="L225" s="27">
        <f t="shared" si="60"/>
        <v>0.31445770332711315</v>
      </c>
      <c r="M225" s="17">
        <f t="shared" si="61"/>
        <v>5.1708389015931E-05</v>
      </c>
      <c r="N225" s="28">
        <f t="shared" si="62"/>
        <v>7.005479965580627E-06</v>
      </c>
      <c r="O225" s="25">
        <f t="shared" si="63"/>
        <v>13.965412024702593</v>
      </c>
      <c r="P225" s="25">
        <f t="shared" si="64"/>
        <v>1</v>
      </c>
      <c r="Q225" s="25">
        <f t="shared" si="65"/>
        <v>5.1708389015931E-05</v>
      </c>
      <c r="R225" s="28">
        <f t="shared" si="59"/>
        <v>1</v>
      </c>
      <c r="S225" s="25">
        <f t="shared" si="66"/>
        <v>5.1708389015931E-05</v>
      </c>
      <c r="T225" s="25">
        <f t="shared" si="67"/>
        <v>5.1708389015931E-05</v>
      </c>
      <c r="U225" s="28">
        <f t="shared" si="68"/>
        <v>1</v>
      </c>
      <c r="V225" s="17">
        <f t="shared" si="69"/>
        <v>5.1708389015931E-05</v>
      </c>
      <c r="W225" s="25">
        <f t="shared" si="70"/>
        <v>1</v>
      </c>
      <c r="X225" s="1">
        <f t="shared" si="71"/>
        <v>5.1708389015931E-05</v>
      </c>
      <c r="Y225" s="1">
        <f t="shared" si="72"/>
        <v>5.1708389015931E-05</v>
      </c>
      <c r="Z225" s="25">
        <f t="shared" si="73"/>
        <v>5.1708389015931E-05</v>
      </c>
      <c r="AA225" s="25">
        <f t="shared" si="75"/>
        <v>0.0005133144975959322</v>
      </c>
      <c r="AB225" s="72">
        <f t="shared" si="76"/>
        <v>0.0005133144975959322</v>
      </c>
      <c r="AC225" s="83">
        <f t="shared" si="74"/>
        <v>870</v>
      </c>
      <c r="AD225" s="16"/>
      <c r="AJ225" s="13"/>
      <c r="AK225" s="13"/>
      <c r="AL225" s="13"/>
      <c r="AM225" s="13"/>
      <c r="AN225" s="13"/>
      <c r="AO225" s="13"/>
      <c r="AP225" s="13"/>
      <c r="AQ225" s="13"/>
    </row>
    <row r="226" spans="11:43" ht="12.75">
      <c r="K226" s="16">
        <v>880</v>
      </c>
      <c r="L226" s="27">
        <f t="shared" si="60"/>
        <v>0.31394440507014004</v>
      </c>
      <c r="M226" s="17">
        <f t="shared" si="61"/>
        <v>5.095451050325543E-05</v>
      </c>
      <c r="N226" s="28">
        <f t="shared" si="62"/>
        <v>6.789118415132093E-06</v>
      </c>
      <c r="O226" s="25">
        <f t="shared" si="63"/>
        <v>14.410473962579909</v>
      </c>
      <c r="P226" s="25">
        <f t="shared" si="64"/>
        <v>1</v>
      </c>
      <c r="Q226" s="25">
        <f t="shared" si="65"/>
        <v>5.095451050325543E-05</v>
      </c>
      <c r="R226" s="28">
        <f t="shared" si="59"/>
        <v>1</v>
      </c>
      <c r="S226" s="25">
        <f t="shared" si="66"/>
        <v>5.095451050325543E-05</v>
      </c>
      <c r="T226" s="25">
        <f t="shared" si="67"/>
        <v>5.095451050325543E-05</v>
      </c>
      <c r="U226" s="28">
        <f t="shared" si="68"/>
        <v>1</v>
      </c>
      <c r="V226" s="17">
        <f t="shared" si="69"/>
        <v>5.095451050325543E-05</v>
      </c>
      <c r="W226" s="25">
        <f t="shared" si="70"/>
        <v>1</v>
      </c>
      <c r="X226" s="1">
        <f t="shared" si="71"/>
        <v>5.095451050325543E-05</v>
      </c>
      <c r="Y226" s="1">
        <f t="shared" si="72"/>
        <v>5.095451050325543E-05</v>
      </c>
      <c r="Z226" s="25">
        <f t="shared" si="73"/>
        <v>5.095451050325543E-05</v>
      </c>
      <c r="AA226" s="25">
        <f t="shared" si="75"/>
        <v>0.0005058713857395205</v>
      </c>
      <c r="AB226" s="72">
        <f t="shared" si="76"/>
        <v>0.0005058713857395205</v>
      </c>
      <c r="AC226" s="83">
        <f t="shared" si="74"/>
        <v>880</v>
      </c>
      <c r="AD226" s="16"/>
      <c r="AJ226" s="13"/>
      <c r="AK226" s="13"/>
      <c r="AL226" s="13"/>
      <c r="AM226" s="13"/>
      <c r="AN226" s="13"/>
      <c r="AO226" s="13"/>
      <c r="AP226" s="13"/>
      <c r="AQ226" s="13"/>
    </row>
    <row r="227" spans="11:43" ht="12.75">
      <c r="K227" s="16">
        <v>890</v>
      </c>
      <c r="L227" s="27">
        <f t="shared" si="60"/>
        <v>0.31343854933860615</v>
      </c>
      <c r="M227" s="17">
        <f t="shared" si="61"/>
        <v>5.021976664464866E-05</v>
      </c>
      <c r="N227" s="28">
        <f t="shared" si="62"/>
        <v>6.581744487402751E-06</v>
      </c>
      <c r="O227" s="25">
        <f t="shared" si="63"/>
        <v>14.86451112427484</v>
      </c>
      <c r="P227" s="25">
        <f t="shared" si="64"/>
        <v>1</v>
      </c>
      <c r="Q227" s="25">
        <f t="shared" si="65"/>
        <v>5.021976664464866E-05</v>
      </c>
      <c r="R227" s="28">
        <f t="shared" si="59"/>
        <v>1</v>
      </c>
      <c r="S227" s="25">
        <f t="shared" si="66"/>
        <v>5.021976664464866E-05</v>
      </c>
      <c r="T227" s="25">
        <f t="shared" si="67"/>
        <v>5.021976664464866E-05</v>
      </c>
      <c r="U227" s="28">
        <f t="shared" si="68"/>
        <v>1</v>
      </c>
      <c r="V227" s="17">
        <f t="shared" si="69"/>
        <v>5.021976664464866E-05</v>
      </c>
      <c r="W227" s="25">
        <f t="shared" si="70"/>
        <v>1</v>
      </c>
      <c r="X227" s="1">
        <f t="shared" si="71"/>
        <v>5.021976664464866E-05</v>
      </c>
      <c r="Y227" s="1">
        <f t="shared" si="72"/>
        <v>5.021976664464866E-05</v>
      </c>
      <c r="Z227" s="25">
        <f t="shared" si="73"/>
        <v>5.021976664464866E-05</v>
      </c>
      <c r="AA227" s="25">
        <f t="shared" si="75"/>
        <v>0.0004986161842590848</v>
      </c>
      <c r="AB227" s="72">
        <f t="shared" si="76"/>
        <v>0.0004986161842590848</v>
      </c>
      <c r="AC227" s="83">
        <f t="shared" si="74"/>
        <v>890</v>
      </c>
      <c r="AD227" s="16"/>
      <c r="AJ227" s="13"/>
      <c r="AK227" s="13"/>
      <c r="AL227" s="13"/>
      <c r="AM227" s="13"/>
      <c r="AN227" s="13"/>
      <c r="AO227" s="13"/>
      <c r="AP227" s="13"/>
      <c r="AQ227" s="13"/>
    </row>
    <row r="228" spans="11:43" ht="12.75">
      <c r="K228" s="16">
        <v>900</v>
      </c>
      <c r="L228" s="27">
        <f t="shared" si="60"/>
        <v>0.31293994824936927</v>
      </c>
      <c r="M228" s="17">
        <f t="shared" si="61"/>
        <v>4.950347020716829E-05</v>
      </c>
      <c r="N228" s="28">
        <f t="shared" si="62"/>
        <v>6.382891245891864E-06</v>
      </c>
      <c r="O228" s="25">
        <f t="shared" si="63"/>
        <v>15.32760161205953</v>
      </c>
      <c r="P228" s="25">
        <f t="shared" si="64"/>
        <v>1</v>
      </c>
      <c r="Q228" s="25">
        <f t="shared" si="65"/>
        <v>4.950347020716829E-05</v>
      </c>
      <c r="R228" s="28">
        <f t="shared" si="59"/>
        <v>1</v>
      </c>
      <c r="S228" s="25">
        <f t="shared" si="66"/>
        <v>4.950347020716829E-05</v>
      </c>
      <c r="T228" s="25">
        <f t="shared" si="67"/>
        <v>4.950347020716829E-05</v>
      </c>
      <c r="U228" s="28">
        <f t="shared" si="68"/>
        <v>1</v>
      </c>
      <c r="V228" s="17">
        <f t="shared" si="69"/>
        <v>4.950347020716829E-05</v>
      </c>
      <c r="W228" s="25">
        <f t="shared" si="70"/>
        <v>1</v>
      </c>
      <c r="X228" s="1">
        <f t="shared" si="71"/>
        <v>4.950347020716829E-05</v>
      </c>
      <c r="Y228" s="1">
        <f t="shared" si="72"/>
        <v>4.950347020716829E-05</v>
      </c>
      <c r="Z228" s="25">
        <f t="shared" si="73"/>
        <v>4.950347020716829E-05</v>
      </c>
      <c r="AA228" s="25">
        <f t="shared" si="75"/>
        <v>0.000491542179566825</v>
      </c>
      <c r="AB228" s="72">
        <f t="shared" si="76"/>
        <v>0.000491542179566825</v>
      </c>
      <c r="AC228" s="83">
        <f t="shared" si="74"/>
        <v>900</v>
      </c>
      <c r="AD228" s="16"/>
      <c r="AJ228" s="13"/>
      <c r="AK228" s="13"/>
      <c r="AL228" s="13"/>
      <c r="AM228" s="13"/>
      <c r="AN228" s="13"/>
      <c r="AO228" s="13"/>
      <c r="AP228" s="13"/>
      <c r="AQ228" s="13"/>
    </row>
    <row r="229" spans="11:43" ht="12.75">
      <c r="K229" s="16">
        <v>910</v>
      </c>
      <c r="L229" s="27">
        <f t="shared" si="60"/>
        <v>0.31244842063133543</v>
      </c>
      <c r="M229" s="17">
        <f t="shared" si="61"/>
        <v>4.880496570619672E-05</v>
      </c>
      <c r="N229" s="28">
        <f t="shared" si="62"/>
        <v>6.192120767004219E-06</v>
      </c>
      <c r="O229" s="25">
        <f t="shared" si="63"/>
        <v>15.799823328940919</v>
      </c>
      <c r="P229" s="25">
        <f t="shared" si="64"/>
        <v>1</v>
      </c>
      <c r="Q229" s="25">
        <f t="shared" si="65"/>
        <v>4.880496570619672E-05</v>
      </c>
      <c r="R229" s="28">
        <f t="shared" si="59"/>
        <v>1</v>
      </c>
      <c r="S229" s="25">
        <f t="shared" si="66"/>
        <v>4.880496570619672E-05</v>
      </c>
      <c r="T229" s="25">
        <f t="shared" si="67"/>
        <v>4.880496570619672E-05</v>
      </c>
      <c r="U229" s="28">
        <f t="shared" si="68"/>
        <v>1</v>
      </c>
      <c r="V229" s="17">
        <f t="shared" si="69"/>
        <v>4.880496570619672E-05</v>
      </c>
      <c r="W229" s="25">
        <f t="shared" si="70"/>
        <v>1</v>
      </c>
      <c r="X229" s="1">
        <f t="shared" si="71"/>
        <v>4.880496570619672E-05</v>
      </c>
      <c r="Y229" s="1">
        <f t="shared" si="72"/>
        <v>4.880496570619672E-05</v>
      </c>
      <c r="Z229" s="25">
        <f t="shared" si="73"/>
        <v>4.880496570619672E-05</v>
      </c>
      <c r="AA229" s="25">
        <f t="shared" si="75"/>
        <v>0.0004846429666307065</v>
      </c>
      <c r="AB229" s="72">
        <f t="shared" si="76"/>
        <v>0.0004846429666307065</v>
      </c>
      <c r="AC229" s="83">
        <f t="shared" si="74"/>
        <v>910</v>
      </c>
      <c r="AD229" s="16"/>
      <c r="AJ229" s="13"/>
      <c r="AK229" s="13"/>
      <c r="AL229" s="13"/>
      <c r="AM229" s="13"/>
      <c r="AN229" s="13"/>
      <c r="AO229" s="13"/>
      <c r="AP229" s="13"/>
      <c r="AQ229" s="13"/>
    </row>
    <row r="230" spans="11:43" ht="12.75">
      <c r="K230" s="16">
        <v>920</v>
      </c>
      <c r="L230" s="27">
        <f t="shared" si="60"/>
        <v>0.3119637917170054</v>
      </c>
      <c r="M230" s="17">
        <f t="shared" si="61"/>
        <v>4.812362761994458E-05</v>
      </c>
      <c r="N230" s="28">
        <f t="shared" si="62"/>
        <v>6.009022048443147E-06</v>
      </c>
      <c r="O230" s="25">
        <f t="shared" si="63"/>
        <v>16.281253981333005</v>
      </c>
      <c r="P230" s="25">
        <f t="shared" si="64"/>
        <v>1</v>
      </c>
      <c r="Q230" s="25">
        <f t="shared" si="65"/>
        <v>4.812362761994458E-05</v>
      </c>
      <c r="R230" s="28">
        <f t="shared" si="59"/>
        <v>1</v>
      </c>
      <c r="S230" s="25">
        <f t="shared" si="66"/>
        <v>4.812362761994458E-05</v>
      </c>
      <c r="T230" s="25">
        <f t="shared" si="67"/>
        <v>4.812362761994458E-05</v>
      </c>
      <c r="U230" s="28">
        <f t="shared" si="68"/>
        <v>1</v>
      </c>
      <c r="V230" s="17">
        <f t="shared" si="69"/>
        <v>4.812362761994458E-05</v>
      </c>
      <c r="W230" s="25">
        <f t="shared" si="70"/>
        <v>1</v>
      </c>
      <c r="X230" s="1">
        <f t="shared" si="71"/>
        <v>4.812362761994458E-05</v>
      </c>
      <c r="Y230" s="1">
        <f t="shared" si="72"/>
        <v>4.812362761994458E-05</v>
      </c>
      <c r="Z230" s="25">
        <f t="shared" si="73"/>
        <v>4.812362761994458E-05</v>
      </c>
      <c r="AA230" s="25">
        <f t="shared" si="75"/>
        <v>0.0004779124317091631</v>
      </c>
      <c r="AB230" s="72">
        <f t="shared" si="76"/>
        <v>0.0004779124317091631</v>
      </c>
      <c r="AC230" s="83">
        <f t="shared" si="74"/>
        <v>920</v>
      </c>
      <c r="AD230" s="16"/>
      <c r="AJ230" s="13"/>
      <c r="AK230" s="13"/>
      <c r="AL230" s="13"/>
      <c r="AM230" s="13"/>
      <c r="AN230" s="13"/>
      <c r="AO230" s="13"/>
      <c r="AP230" s="13"/>
      <c r="AQ230" s="13"/>
    </row>
    <row r="231" spans="11:43" ht="12.75">
      <c r="K231" s="16">
        <v>930</v>
      </c>
      <c r="L231" s="27">
        <f t="shared" si="60"/>
        <v>0.31148589285127865</v>
      </c>
      <c r="M231" s="17">
        <f t="shared" si="61"/>
        <v>4.7458858721888036E-05</v>
      </c>
      <c r="N231" s="28">
        <f t="shared" si="62"/>
        <v>5.833209088764344E-06</v>
      </c>
      <c r="O231" s="25">
        <f t="shared" si="63"/>
        <v>16.771971081677304</v>
      </c>
      <c r="P231" s="25">
        <f t="shared" si="64"/>
        <v>1</v>
      </c>
      <c r="Q231" s="25">
        <f t="shared" si="65"/>
        <v>4.7458858721888036E-05</v>
      </c>
      <c r="R231" s="28">
        <f t="shared" si="59"/>
        <v>1</v>
      </c>
      <c r="S231" s="25">
        <f t="shared" si="66"/>
        <v>4.7458858721888036E-05</v>
      </c>
      <c r="T231" s="25">
        <f t="shared" si="67"/>
        <v>4.7458858721888036E-05</v>
      </c>
      <c r="U231" s="28">
        <f t="shared" si="68"/>
        <v>1</v>
      </c>
      <c r="V231" s="17">
        <f t="shared" si="69"/>
        <v>4.7458858721888036E-05</v>
      </c>
      <c r="W231" s="25">
        <f t="shared" si="70"/>
        <v>1</v>
      </c>
      <c r="X231" s="1">
        <f t="shared" si="71"/>
        <v>4.7458858721888036E-05</v>
      </c>
      <c r="Y231" s="1">
        <f t="shared" si="72"/>
        <v>4.7458858721888036E-05</v>
      </c>
      <c r="Z231" s="25">
        <f t="shared" si="73"/>
        <v>4.7458858721888036E-05</v>
      </c>
      <c r="AA231" s="25">
        <f t="shared" si="75"/>
        <v>0.0004713447362205402</v>
      </c>
      <c r="AB231" s="72">
        <f t="shared" si="76"/>
        <v>0.0004713447362205402</v>
      </c>
      <c r="AC231" s="83">
        <f t="shared" si="74"/>
        <v>930</v>
      </c>
      <c r="AD231" s="16"/>
      <c r="AJ231" s="13"/>
      <c r="AK231" s="13"/>
      <c r="AL231" s="13"/>
      <c r="AM231" s="13"/>
      <c r="AN231" s="13"/>
      <c r="AO231" s="13"/>
      <c r="AP231" s="13"/>
      <c r="AQ231" s="13"/>
    </row>
    <row r="232" spans="11:43" ht="12.75">
      <c r="K232" s="16">
        <v>940</v>
      </c>
      <c r="L232" s="27">
        <f t="shared" si="60"/>
        <v>0.31101456121638055</v>
      </c>
      <c r="M232" s="17">
        <f t="shared" si="61"/>
        <v>4.681008852222002E-05</v>
      </c>
      <c r="N232" s="28">
        <f t="shared" si="62"/>
        <v>5.664319122455715E-06</v>
      </c>
      <c r="O232" s="25">
        <f t="shared" si="63"/>
        <v>17.27205195100617</v>
      </c>
      <c r="P232" s="25">
        <f t="shared" si="64"/>
        <v>1</v>
      </c>
      <c r="Q232" s="25">
        <f t="shared" si="65"/>
        <v>4.681008852222002E-05</v>
      </c>
      <c r="R232" s="28">
        <f t="shared" si="59"/>
        <v>1</v>
      </c>
      <c r="S232" s="25">
        <f t="shared" si="66"/>
        <v>4.681008852222002E-05</v>
      </c>
      <c r="T232" s="25">
        <f t="shared" si="67"/>
        <v>4.681008852222002E-05</v>
      </c>
      <c r="U232" s="28">
        <f t="shared" si="68"/>
        <v>1</v>
      </c>
      <c r="V232" s="17">
        <f t="shared" si="69"/>
        <v>4.681008852222002E-05</v>
      </c>
      <c r="W232" s="25">
        <f t="shared" si="70"/>
        <v>1</v>
      </c>
      <c r="X232" s="1">
        <f t="shared" si="71"/>
        <v>4.681008852222002E-05</v>
      </c>
      <c r="Y232" s="1">
        <f t="shared" si="72"/>
        <v>4.681008852222002E-05</v>
      </c>
      <c r="Z232" s="25">
        <f t="shared" si="73"/>
        <v>4.681008852222002E-05</v>
      </c>
      <c r="AA232" s="25">
        <f t="shared" si="75"/>
        <v>0.00046493430166186163</v>
      </c>
      <c r="AB232" s="72">
        <f t="shared" si="76"/>
        <v>0.00046493430166186163</v>
      </c>
      <c r="AC232" s="83">
        <f t="shared" si="74"/>
        <v>940</v>
      </c>
      <c r="AD232" s="16"/>
      <c r="AJ232" s="13"/>
      <c r="AK232" s="13"/>
      <c r="AL232" s="13"/>
      <c r="AM232" s="13"/>
      <c r="AN232" s="13"/>
      <c r="AO232" s="13"/>
      <c r="AP232" s="13"/>
      <c r="AQ232" s="13"/>
    </row>
    <row r="233" spans="11:43" ht="12.75">
      <c r="K233" s="16">
        <v>950</v>
      </c>
      <c r="L233" s="27">
        <f t="shared" si="60"/>
        <v>0.31054963957186493</v>
      </c>
      <c r="M233" s="17">
        <f t="shared" si="61"/>
        <v>4.61767718101523E-05</v>
      </c>
      <c r="N233" s="28">
        <f t="shared" si="62"/>
        <v>5.502010996483998E-06</v>
      </c>
      <c r="O233" s="25">
        <f t="shared" si="63"/>
        <v>17.78157372143619</v>
      </c>
      <c r="P233" s="25">
        <f t="shared" si="64"/>
        <v>1</v>
      </c>
      <c r="Q233" s="25">
        <f t="shared" si="65"/>
        <v>4.61767718101523E-05</v>
      </c>
      <c r="R233" s="28">
        <f t="shared" si="59"/>
        <v>1</v>
      </c>
      <c r="S233" s="25">
        <f t="shared" si="66"/>
        <v>4.61767718101523E-05</v>
      </c>
      <c r="T233" s="25">
        <f t="shared" si="67"/>
        <v>4.61767718101523E-05</v>
      </c>
      <c r="U233" s="28">
        <f t="shared" si="68"/>
        <v>1</v>
      </c>
      <c r="V233" s="17">
        <f t="shared" si="69"/>
        <v>4.61767718101523E-05</v>
      </c>
      <c r="W233" s="25">
        <f t="shared" si="70"/>
        <v>1</v>
      </c>
      <c r="X233" s="1">
        <f t="shared" si="71"/>
        <v>4.61767718101523E-05</v>
      </c>
      <c r="Y233" s="1">
        <f t="shared" si="72"/>
        <v>4.61767718101523E-05</v>
      </c>
      <c r="Z233" s="25">
        <f t="shared" si="73"/>
        <v>4.61767718101523E-05</v>
      </c>
      <c r="AA233" s="25">
        <f t="shared" si="75"/>
        <v>0.0004586757954987283</v>
      </c>
      <c r="AB233" s="72">
        <f t="shared" si="76"/>
        <v>0.0004586757954987283</v>
      </c>
      <c r="AC233" s="83">
        <f t="shared" si="74"/>
        <v>950</v>
      </c>
      <c r="AD233" s="16"/>
      <c r="AJ233" s="13"/>
      <c r="AK233" s="13"/>
      <c r="AL233" s="13"/>
      <c r="AM233" s="13"/>
      <c r="AN233" s="13"/>
      <c r="AO233" s="13"/>
      <c r="AP233" s="13"/>
      <c r="AQ233" s="13"/>
    </row>
    <row r="234" spans="11:43" ht="12.75">
      <c r="K234" s="16">
        <v>960</v>
      </c>
      <c r="L234" s="27">
        <f t="shared" si="60"/>
        <v>0.31009097600872</v>
      </c>
      <c r="M234" s="17">
        <f t="shared" si="61"/>
        <v>4.555838728959335E-05</v>
      </c>
      <c r="N234" s="28">
        <f t="shared" si="62"/>
        <v>5.345963675641639E-06</v>
      </c>
      <c r="O234" s="25">
        <f t="shared" si="63"/>
        <v>18.30061333860268</v>
      </c>
      <c r="P234" s="25">
        <f t="shared" si="64"/>
        <v>1</v>
      </c>
      <c r="Q234" s="25">
        <f t="shared" si="65"/>
        <v>4.555838728959335E-05</v>
      </c>
      <c r="R234" s="28">
        <f t="shared" si="59"/>
        <v>1</v>
      </c>
      <c r="S234" s="25">
        <f t="shared" si="66"/>
        <v>4.555838728959335E-05</v>
      </c>
      <c r="T234" s="25">
        <f t="shared" si="67"/>
        <v>4.555838728959335E-05</v>
      </c>
      <c r="U234" s="28">
        <f t="shared" si="68"/>
        <v>1</v>
      </c>
      <c r="V234" s="17">
        <f t="shared" si="69"/>
        <v>4.555838728959335E-05</v>
      </c>
      <c r="W234" s="25">
        <f t="shared" si="70"/>
        <v>1</v>
      </c>
      <c r="X234" s="1">
        <f t="shared" si="71"/>
        <v>4.555838728959335E-05</v>
      </c>
      <c r="Y234" s="1">
        <f t="shared" si="72"/>
        <v>4.555838728959335E-05</v>
      </c>
      <c r="Z234" s="25">
        <f t="shared" si="73"/>
        <v>4.555838728959335E-05</v>
      </c>
      <c r="AA234" s="25">
        <f t="shared" si="75"/>
        <v>0.0004525641179547112</v>
      </c>
      <c r="AB234" s="72">
        <f t="shared" si="76"/>
        <v>0.0004525641179547112</v>
      </c>
      <c r="AC234" s="83">
        <f t="shared" si="74"/>
        <v>960</v>
      </c>
      <c r="AD234" s="16"/>
      <c r="AJ234" s="13"/>
      <c r="AK234" s="13"/>
      <c r="AL234" s="13"/>
      <c r="AM234" s="13"/>
      <c r="AN234" s="13"/>
      <c r="AO234" s="13"/>
      <c r="AP234" s="13"/>
      <c r="AQ234" s="13"/>
    </row>
    <row r="235" spans="11:43" ht="12.75">
      <c r="K235" s="16">
        <v>970</v>
      </c>
      <c r="L235" s="27">
        <f t="shared" si="60"/>
        <v>0.3096384237166798</v>
      </c>
      <c r="M235" s="17">
        <f t="shared" si="61"/>
        <v>4.495443630134888E-05</v>
      </c>
      <c r="N235" s="28">
        <f t="shared" si="62"/>
        <v>5.195874865279901E-06</v>
      </c>
      <c r="O235" s="25">
        <f t="shared" si="63"/>
        <v>18.829247564040877</v>
      </c>
      <c r="P235" s="25">
        <f t="shared" si="64"/>
        <v>1</v>
      </c>
      <c r="Q235" s="25">
        <f t="shared" si="65"/>
        <v>4.495443630134888E-05</v>
      </c>
      <c r="R235" s="28">
        <f t="shared" si="59"/>
        <v>1</v>
      </c>
      <c r="S235" s="25">
        <f t="shared" si="66"/>
        <v>4.495443630134888E-05</v>
      </c>
      <c r="T235" s="25">
        <f t="shared" si="67"/>
        <v>4.495443630134888E-05</v>
      </c>
      <c r="U235" s="28">
        <f t="shared" si="68"/>
        <v>1</v>
      </c>
      <c r="V235" s="17">
        <f t="shared" si="69"/>
        <v>4.495443630134888E-05</v>
      </c>
      <c r="W235" s="25">
        <f t="shared" si="70"/>
        <v>1</v>
      </c>
      <c r="X235" s="1">
        <f t="shared" si="71"/>
        <v>4.495443630134888E-05</v>
      </c>
      <c r="Y235" s="1">
        <f t="shared" si="72"/>
        <v>4.495443630134888E-05</v>
      </c>
      <c r="Z235" s="25">
        <f t="shared" si="73"/>
        <v>4.495443630134888E-05</v>
      </c>
      <c r="AA235" s="25">
        <f t="shared" si="75"/>
        <v>0.0004465943896345408</v>
      </c>
      <c r="AB235" s="72">
        <f t="shared" si="76"/>
        <v>0.0004465943896345408</v>
      </c>
      <c r="AC235" s="83">
        <f t="shared" si="74"/>
        <v>970</v>
      </c>
      <c r="AD235" s="16"/>
      <c r="AJ235" s="13"/>
      <c r="AK235" s="13"/>
      <c r="AL235" s="13"/>
      <c r="AM235" s="13"/>
      <c r="AN235" s="13"/>
      <c r="AO235" s="13"/>
      <c r="AP235" s="13"/>
      <c r="AQ235" s="13"/>
    </row>
    <row r="236" spans="11:43" ht="12.75">
      <c r="K236" s="16">
        <v>980</v>
      </c>
      <c r="L236" s="27">
        <f t="shared" si="60"/>
        <v>0.30919184076390793</v>
      </c>
      <c r="M236" s="17">
        <f t="shared" si="61"/>
        <v>4.4364441625559274E-05</v>
      </c>
      <c r="N236" s="28">
        <f t="shared" si="62"/>
        <v>5.0514597411284595E-06</v>
      </c>
      <c r="O236" s="25">
        <f t="shared" si="63"/>
        <v>19.36755297752354</v>
      </c>
      <c r="P236" s="25">
        <f t="shared" si="64"/>
        <v>1</v>
      </c>
      <c r="Q236" s="25">
        <f t="shared" si="65"/>
        <v>4.4364441625559274E-05</v>
      </c>
      <c r="R236" s="28">
        <f t="shared" si="59"/>
        <v>1</v>
      </c>
      <c r="S236" s="25">
        <f t="shared" si="66"/>
        <v>4.4364441625559274E-05</v>
      </c>
      <c r="T236" s="25">
        <f t="shared" si="67"/>
        <v>4.4364441625559274E-05</v>
      </c>
      <c r="U236" s="28">
        <f t="shared" si="68"/>
        <v>1</v>
      </c>
      <c r="V236" s="17">
        <f t="shared" si="69"/>
        <v>4.4364441625559274E-05</v>
      </c>
      <c r="W236" s="25">
        <f t="shared" si="70"/>
        <v>1</v>
      </c>
      <c r="X236" s="1">
        <f t="shared" si="71"/>
        <v>4.4364441625559274E-05</v>
      </c>
      <c r="Y236" s="1">
        <f t="shared" si="72"/>
        <v>4.4364441625559274E-05</v>
      </c>
      <c r="Z236" s="25">
        <f t="shared" si="73"/>
        <v>4.4364441625559274E-05</v>
      </c>
      <c r="AA236" s="25">
        <f t="shared" si="75"/>
        <v>0.0004407619399207927</v>
      </c>
      <c r="AB236" s="72">
        <f t="shared" si="76"/>
        <v>0.0004407619399207927</v>
      </c>
      <c r="AC236" s="83">
        <f t="shared" si="74"/>
        <v>980</v>
      </c>
      <c r="AD236" s="16"/>
      <c r="AJ236" s="13"/>
      <c r="AK236" s="13"/>
      <c r="AL236" s="13"/>
      <c r="AM236" s="13"/>
      <c r="AN236" s="13"/>
      <c r="AO236" s="13"/>
      <c r="AP236" s="13"/>
      <c r="AQ236" s="13"/>
    </row>
    <row r="237" spans="11:43" ht="12.75">
      <c r="K237" s="16">
        <v>990</v>
      </c>
      <c r="L237" s="27">
        <f t="shared" si="60"/>
        <v>0.3087510898882786</v>
      </c>
      <c r="M237" s="17">
        <f t="shared" si="61"/>
        <v>4.378794635859926E-05</v>
      </c>
      <c r="N237" s="28">
        <f t="shared" si="62"/>
        <v>4.912449776904693E-06</v>
      </c>
      <c r="O237" s="25">
        <f t="shared" si="63"/>
        <v>19.915605979340455</v>
      </c>
      <c r="P237" s="25">
        <f t="shared" si="64"/>
        <v>1</v>
      </c>
      <c r="Q237" s="25">
        <f t="shared" si="65"/>
        <v>4.378794635859926E-05</v>
      </c>
      <c r="R237" s="28">
        <f t="shared" si="59"/>
        <v>1</v>
      </c>
      <c r="S237" s="25">
        <f t="shared" si="66"/>
        <v>4.378794635859926E-05</v>
      </c>
      <c r="T237" s="25">
        <f t="shared" si="67"/>
        <v>4.378794635859926E-05</v>
      </c>
      <c r="U237" s="28">
        <f t="shared" si="68"/>
        <v>1</v>
      </c>
      <c r="V237" s="17">
        <f t="shared" si="69"/>
        <v>4.378794635859926E-05</v>
      </c>
      <c r="W237" s="25">
        <f t="shared" si="70"/>
        <v>1</v>
      </c>
      <c r="X237" s="1">
        <f t="shared" si="71"/>
        <v>4.378794635859926E-05</v>
      </c>
      <c r="Y237" s="1">
        <f t="shared" si="72"/>
        <v>4.378794635859926E-05</v>
      </c>
      <c r="Z237" s="25">
        <f t="shared" si="73"/>
        <v>4.378794635859926E-05</v>
      </c>
      <c r="AA237" s="25">
        <f t="shared" si="75"/>
        <v>0.0004350622960886682</v>
      </c>
      <c r="AB237" s="72">
        <f t="shared" si="76"/>
        <v>0.0004350622960886682</v>
      </c>
      <c r="AC237" s="83">
        <f t="shared" si="74"/>
        <v>990</v>
      </c>
      <c r="AD237" s="16"/>
      <c r="AJ237" s="13"/>
      <c r="AK237" s="13"/>
      <c r="AL237" s="13"/>
      <c r="AM237" s="13"/>
      <c r="AN237" s="13"/>
      <c r="AO237" s="13"/>
      <c r="AP237" s="13"/>
      <c r="AQ237" s="13"/>
    </row>
    <row r="238" spans="11:43" ht="12.75">
      <c r="K238" s="16">
        <v>1000</v>
      </c>
      <c r="L238" s="27">
        <f t="shared" si="60"/>
        <v>0.30831603829954046</v>
      </c>
      <c r="M238" s="17">
        <f t="shared" si="61"/>
        <v>4.322451285913437E-05</v>
      </c>
      <c r="N238" s="28">
        <f t="shared" si="62"/>
        <v>4.778591661307872E-06</v>
      </c>
      <c r="O238" s="25">
        <f t="shared" si="63"/>
        <v>20.473482792492064</v>
      </c>
      <c r="P238" s="25">
        <f t="shared" si="64"/>
        <v>1</v>
      </c>
      <c r="Q238" s="25">
        <f t="shared" si="65"/>
        <v>4.322451285913437E-05</v>
      </c>
      <c r="R238" s="28">
        <f t="shared" si="59"/>
        <v>1</v>
      </c>
      <c r="S238" s="25">
        <f t="shared" si="66"/>
        <v>4.322451285913437E-05</v>
      </c>
      <c r="T238" s="25">
        <f t="shared" si="67"/>
        <v>4.322451285913437E-05</v>
      </c>
      <c r="U238" s="28">
        <f t="shared" si="68"/>
        <v>1</v>
      </c>
      <c r="V238" s="17">
        <f t="shared" si="69"/>
        <v>4.322451285913437E-05</v>
      </c>
      <c r="W238" s="25">
        <f t="shared" si="70"/>
        <v>1</v>
      </c>
      <c r="X238" s="1">
        <f t="shared" si="71"/>
        <v>4.322451285913437E-05</v>
      </c>
      <c r="Y238" s="1">
        <f t="shared" si="72"/>
        <v>4.322451285913437E-05</v>
      </c>
      <c r="Z238" s="25">
        <f t="shared" si="73"/>
        <v>4.322451285913437E-05</v>
      </c>
      <c r="AA238" s="25">
        <f t="shared" si="75"/>
        <v>0.0020953423956126473</v>
      </c>
      <c r="AB238" s="72">
        <f t="shared" si="76"/>
        <v>0.0020953423956126473</v>
      </c>
      <c r="AC238" s="83">
        <f t="shared" si="74"/>
        <v>1000</v>
      </c>
      <c r="AD238" s="16"/>
      <c r="AJ238" s="13"/>
      <c r="AK238" s="13"/>
      <c r="AL238" s="13"/>
      <c r="AM238" s="13"/>
      <c r="AN238" s="13"/>
      <c r="AO238" s="13"/>
      <c r="AP238" s="13"/>
      <c r="AQ238" s="13"/>
    </row>
    <row r="239" spans="11:43" ht="12.75">
      <c r="K239" s="16">
        <v>1050</v>
      </c>
      <c r="L239" s="27">
        <f t="shared" si="60"/>
        <v>0.3062219121766012</v>
      </c>
      <c r="M239" s="17">
        <f t="shared" si="61"/>
        <v>4.0589182965371526E-05</v>
      </c>
      <c r="N239" s="28">
        <f t="shared" si="62"/>
        <v>4.178657876589404E-06</v>
      </c>
      <c r="O239" s="25">
        <f t="shared" si="63"/>
        <v>23.41287969475612</v>
      </c>
      <c r="P239" s="25">
        <f t="shared" si="64"/>
        <v>1</v>
      </c>
      <c r="Q239" s="25">
        <f t="shared" si="65"/>
        <v>4.0589182965371526E-05</v>
      </c>
      <c r="R239" s="28">
        <f t="shared" si="59"/>
        <v>1</v>
      </c>
      <c r="S239" s="25">
        <f t="shared" si="66"/>
        <v>4.0589182965371526E-05</v>
      </c>
      <c r="T239" s="25">
        <f t="shared" si="67"/>
        <v>4.0589182965371526E-05</v>
      </c>
      <c r="U239" s="28">
        <f t="shared" si="68"/>
        <v>1</v>
      </c>
      <c r="V239" s="17">
        <f t="shared" si="69"/>
        <v>4.0589182965371526E-05</v>
      </c>
      <c r="W239" s="25">
        <f t="shared" si="70"/>
        <v>1</v>
      </c>
      <c r="X239" s="1">
        <f t="shared" si="71"/>
        <v>4.0589182965371526E-05</v>
      </c>
      <c r="Y239" s="1">
        <f t="shared" si="72"/>
        <v>4.0589182965371526E-05</v>
      </c>
      <c r="Z239" s="25">
        <f t="shared" si="73"/>
        <v>4.0589182965371526E-05</v>
      </c>
      <c r="AA239" s="25">
        <f t="shared" si="75"/>
        <v>0.001970335860159823</v>
      </c>
      <c r="AB239" s="72">
        <f t="shared" si="76"/>
        <v>0.001970335860159823</v>
      </c>
      <c r="AC239" s="83">
        <f t="shared" si="74"/>
        <v>1050</v>
      </c>
      <c r="AD239" s="16"/>
      <c r="AJ239" s="13"/>
      <c r="AK239" s="13"/>
      <c r="AL239" s="13"/>
      <c r="AM239" s="13"/>
      <c r="AN239" s="13"/>
      <c r="AO239" s="13"/>
      <c r="AP239" s="13"/>
      <c r="AQ239" s="13"/>
    </row>
    <row r="240" spans="11:43" ht="12.75">
      <c r="K240" s="16">
        <v>1100</v>
      </c>
      <c r="L240" s="27">
        <f t="shared" si="60"/>
        <v>0.304252618049675</v>
      </c>
      <c r="M240" s="17">
        <f t="shared" si="61"/>
        <v>3.822425144102139E-05</v>
      </c>
      <c r="N240" s="28">
        <f t="shared" si="62"/>
        <v>3.676712871189601E-06</v>
      </c>
      <c r="O240" s="25">
        <f t="shared" si="63"/>
        <v>26.60920707644991</v>
      </c>
      <c r="P240" s="25">
        <f t="shared" si="64"/>
        <v>1</v>
      </c>
      <c r="Q240" s="25">
        <f t="shared" si="65"/>
        <v>3.822425144102139E-05</v>
      </c>
      <c r="R240" s="28">
        <f t="shared" si="59"/>
        <v>1</v>
      </c>
      <c r="S240" s="25">
        <f t="shared" si="66"/>
        <v>3.822425144102139E-05</v>
      </c>
      <c r="T240" s="25">
        <f t="shared" si="67"/>
        <v>3.822425144102139E-05</v>
      </c>
      <c r="U240" s="28">
        <f t="shared" si="68"/>
        <v>1</v>
      </c>
      <c r="V240" s="17">
        <f t="shared" si="69"/>
        <v>3.822425144102139E-05</v>
      </c>
      <c r="W240" s="25">
        <f t="shared" si="70"/>
        <v>1</v>
      </c>
      <c r="X240" s="1">
        <f t="shared" si="71"/>
        <v>3.822425144102139E-05</v>
      </c>
      <c r="Y240" s="1">
        <f t="shared" si="72"/>
        <v>3.822425144102139E-05</v>
      </c>
      <c r="Z240" s="25">
        <f t="shared" si="73"/>
        <v>3.822425144102139E-05</v>
      </c>
      <c r="AA240" s="25">
        <f t="shared" si="75"/>
        <v>0.0018578987000964578</v>
      </c>
      <c r="AB240" s="72">
        <f t="shared" si="76"/>
        <v>0.0018578987000964578</v>
      </c>
      <c r="AC240" s="83">
        <f t="shared" si="74"/>
        <v>1100</v>
      </c>
      <c r="AD240" s="16"/>
      <c r="AJ240" s="13"/>
      <c r="AK240" s="13"/>
      <c r="AL240" s="13"/>
      <c r="AM240" s="13"/>
      <c r="AN240" s="13"/>
      <c r="AO240" s="13"/>
      <c r="AP240" s="13"/>
      <c r="AQ240" s="13"/>
    </row>
    <row r="241" spans="11:43" ht="12.75">
      <c r="K241" s="16">
        <v>1150</v>
      </c>
      <c r="L241" s="27">
        <f t="shared" si="60"/>
        <v>0.302395617765423</v>
      </c>
      <c r="M241" s="17">
        <f t="shared" si="61"/>
        <v>3.609169656283693E-05</v>
      </c>
      <c r="N241" s="28">
        <f t="shared" si="62"/>
        <v>3.253360154614321E-06</v>
      </c>
      <c r="O241" s="25">
        <f t="shared" si="63"/>
        <v>30.071805610384644</v>
      </c>
      <c r="P241" s="25">
        <f t="shared" si="64"/>
        <v>1</v>
      </c>
      <c r="Q241" s="25">
        <f t="shared" si="65"/>
        <v>3.609169656283693E-05</v>
      </c>
      <c r="R241" s="28">
        <f t="shared" si="59"/>
        <v>1</v>
      </c>
      <c r="S241" s="25">
        <f t="shared" si="66"/>
        <v>3.609169656283693E-05</v>
      </c>
      <c r="T241" s="25">
        <f t="shared" si="67"/>
        <v>3.609169656283693E-05</v>
      </c>
      <c r="U241" s="28">
        <f t="shared" si="68"/>
        <v>1</v>
      </c>
      <c r="V241" s="17">
        <f t="shared" si="69"/>
        <v>3.609169656283693E-05</v>
      </c>
      <c r="W241" s="25">
        <f t="shared" si="70"/>
        <v>1</v>
      </c>
      <c r="X241" s="1">
        <f t="shared" si="71"/>
        <v>3.609169656283693E-05</v>
      </c>
      <c r="Y241" s="1">
        <f t="shared" si="72"/>
        <v>3.609169656283693E-05</v>
      </c>
      <c r="Z241" s="25">
        <f t="shared" si="73"/>
        <v>3.609169656283693E-05</v>
      </c>
      <c r="AA241" s="25">
        <f t="shared" si="75"/>
        <v>0.0017562966179973892</v>
      </c>
      <c r="AB241" s="72">
        <f t="shared" si="76"/>
        <v>0.0017562966179973892</v>
      </c>
      <c r="AC241" s="83">
        <f t="shared" si="74"/>
        <v>1150</v>
      </c>
      <c r="AD241" s="16"/>
      <c r="AJ241" s="13"/>
      <c r="AK241" s="13"/>
      <c r="AL241" s="13"/>
      <c r="AM241" s="13"/>
      <c r="AN241" s="13"/>
      <c r="AO241" s="13"/>
      <c r="AP241" s="13"/>
      <c r="AQ241" s="13"/>
    </row>
    <row r="242" spans="11:43" ht="12.75">
      <c r="K242" s="16">
        <v>1200</v>
      </c>
      <c r="L242" s="27">
        <f t="shared" si="60"/>
        <v>0.3006401008679735</v>
      </c>
      <c r="M242" s="17">
        <f t="shared" si="61"/>
        <v>3.416016815705864E-05</v>
      </c>
      <c r="N242" s="28">
        <f t="shared" si="62"/>
        <v>2.893660063704558E-06</v>
      </c>
      <c r="O242" s="25">
        <f t="shared" si="63"/>
        <v>33.80991961608717</v>
      </c>
      <c r="P242" s="25">
        <f t="shared" si="64"/>
        <v>1</v>
      </c>
      <c r="Q242" s="25">
        <f t="shared" si="65"/>
        <v>3.416016815705864E-05</v>
      </c>
      <c r="R242" s="28">
        <f t="shared" si="59"/>
        <v>1</v>
      </c>
      <c r="S242" s="25">
        <f t="shared" si="66"/>
        <v>3.416016815705864E-05</v>
      </c>
      <c r="T242" s="25">
        <f t="shared" si="67"/>
        <v>3.416016815705864E-05</v>
      </c>
      <c r="U242" s="28">
        <f t="shared" si="68"/>
        <v>1</v>
      </c>
      <c r="V242" s="17">
        <f t="shared" si="69"/>
        <v>3.416016815705864E-05</v>
      </c>
      <c r="W242" s="25">
        <f t="shared" si="70"/>
        <v>1</v>
      </c>
      <c r="X242" s="1">
        <f t="shared" si="71"/>
        <v>3.416016815705864E-05</v>
      </c>
      <c r="Y242" s="1">
        <f t="shared" si="72"/>
        <v>3.416016815705864E-05</v>
      </c>
      <c r="Z242" s="25">
        <f t="shared" si="73"/>
        <v>3.416016815705864E-05</v>
      </c>
      <c r="AA242" s="25">
        <f t="shared" si="75"/>
        <v>0.0016640942766322664</v>
      </c>
      <c r="AB242" s="72">
        <f t="shared" si="76"/>
        <v>0.0016640942766322664</v>
      </c>
      <c r="AC242" s="83">
        <f t="shared" si="74"/>
        <v>1200</v>
      </c>
      <c r="AD242" s="16"/>
      <c r="AJ242" s="13"/>
      <c r="AK242" s="13"/>
      <c r="AL242" s="13"/>
      <c r="AM242" s="13"/>
      <c r="AN242" s="13"/>
      <c r="AO242" s="13"/>
      <c r="AP242" s="13"/>
      <c r="AQ242" s="13"/>
    </row>
    <row r="243" spans="11:43" ht="12.75">
      <c r="K243" s="16">
        <v>1250</v>
      </c>
      <c r="L243" s="27">
        <f t="shared" si="60"/>
        <v>0.2989766872317128</v>
      </c>
      <c r="M243" s="17">
        <f t="shared" si="61"/>
        <v>3.2403602908232014E-05</v>
      </c>
      <c r="N243" s="28">
        <f t="shared" si="62"/>
        <v>2.5859747944156392E-06</v>
      </c>
      <c r="O243" s="25">
        <f t="shared" si="63"/>
        <v>37.8327021444309</v>
      </c>
      <c r="P243" s="25">
        <f t="shared" si="64"/>
        <v>1</v>
      </c>
      <c r="Q243" s="25">
        <f t="shared" si="65"/>
        <v>3.2403602908232014E-05</v>
      </c>
      <c r="R243" s="28">
        <f t="shared" si="59"/>
        <v>1</v>
      </c>
      <c r="S243" s="25">
        <f t="shared" si="66"/>
        <v>3.2403602908232014E-05</v>
      </c>
      <c r="T243" s="25">
        <f t="shared" si="67"/>
        <v>3.2403602908232014E-05</v>
      </c>
      <c r="U243" s="28">
        <f t="shared" si="68"/>
        <v>1</v>
      </c>
      <c r="V243" s="17">
        <f t="shared" si="69"/>
        <v>3.2403602908232014E-05</v>
      </c>
      <c r="W243" s="25">
        <f t="shared" si="70"/>
        <v>1</v>
      </c>
      <c r="X243" s="1">
        <f t="shared" si="71"/>
        <v>3.2403602908232014E-05</v>
      </c>
      <c r="Y243" s="1">
        <f t="shared" si="72"/>
        <v>3.2403602908232014E-05</v>
      </c>
      <c r="Z243" s="25">
        <f t="shared" si="73"/>
        <v>3.2403602908232014E-05</v>
      </c>
      <c r="AA243" s="25">
        <f t="shared" si="75"/>
        <v>0.0015800942753422134</v>
      </c>
      <c r="AB243" s="72">
        <f t="shared" si="76"/>
        <v>0.0015800942753422134</v>
      </c>
      <c r="AC243" s="83">
        <f t="shared" si="74"/>
        <v>1250</v>
      </c>
      <c r="AD243" s="16"/>
      <c r="AJ243" s="13"/>
      <c r="AK243" s="13"/>
      <c r="AL243" s="13"/>
      <c r="AM243" s="13"/>
      <c r="AN243" s="13"/>
      <c r="AO243" s="13"/>
      <c r="AP243" s="13"/>
      <c r="AQ243" s="13"/>
    </row>
    <row r="244" spans="11:43" ht="12.75">
      <c r="K244" s="16">
        <v>1300</v>
      </c>
      <c r="L244" s="27">
        <f t="shared" si="60"/>
        <v>0.2973971902890301</v>
      </c>
      <c r="M244" s="17">
        <f t="shared" si="61"/>
        <v>3.080016810545652E-05</v>
      </c>
      <c r="N244" s="28">
        <f t="shared" si="62"/>
        <v>2.3211441418772805E-06</v>
      </c>
      <c r="O244" s="25">
        <f t="shared" si="63"/>
        <v>42.149219596076826</v>
      </c>
      <c r="P244" s="25">
        <f t="shared" si="64"/>
        <v>1</v>
      </c>
      <c r="Q244" s="25">
        <f t="shared" si="65"/>
        <v>3.080016810545652E-05</v>
      </c>
      <c r="R244" s="28">
        <f t="shared" si="59"/>
        <v>1</v>
      </c>
      <c r="S244" s="25">
        <f t="shared" si="66"/>
        <v>3.080016810545652E-05</v>
      </c>
      <c r="T244" s="25">
        <f t="shared" si="67"/>
        <v>3.080016810545652E-05</v>
      </c>
      <c r="U244" s="28">
        <f t="shared" si="68"/>
        <v>1</v>
      </c>
      <c r="V244" s="17">
        <f t="shared" si="69"/>
        <v>3.080016810545652E-05</v>
      </c>
      <c r="W244" s="25">
        <f t="shared" si="70"/>
        <v>1</v>
      </c>
      <c r="X244" s="1">
        <f t="shared" si="71"/>
        <v>3.080016810545652E-05</v>
      </c>
      <c r="Y244" s="1">
        <f t="shared" si="72"/>
        <v>3.080016810545652E-05</v>
      </c>
      <c r="Z244" s="25">
        <f t="shared" si="73"/>
        <v>3.080016810545652E-05</v>
      </c>
      <c r="AA244" s="25">
        <f t="shared" si="75"/>
        <v>0.0015032903751765131</v>
      </c>
      <c r="AB244" s="72">
        <f t="shared" si="76"/>
        <v>0.0015032903751765131</v>
      </c>
      <c r="AC244" s="83">
        <f t="shared" si="74"/>
        <v>1300</v>
      </c>
      <c r="AD244" s="16"/>
      <c r="AJ244" s="13"/>
      <c r="AK244" s="13"/>
      <c r="AL244" s="13"/>
      <c r="AM244" s="13"/>
      <c r="AN244" s="13"/>
      <c r="AO244" s="13"/>
      <c r="AP244" s="13"/>
      <c r="AQ244" s="13"/>
    </row>
    <row r="245" spans="11:43" ht="12.75">
      <c r="K245" s="16">
        <v>1350</v>
      </c>
      <c r="L245" s="27">
        <f t="shared" si="60"/>
        <v>0.29589442673064603</v>
      </c>
      <c r="M245" s="17">
        <f t="shared" si="61"/>
        <v>2.9331446901604008E-05</v>
      </c>
      <c r="N245" s="28">
        <f t="shared" si="62"/>
        <v>2.091888906697975E-06</v>
      </c>
      <c r="O245" s="25">
        <f t="shared" si="63"/>
        <v>46.76845593323758</v>
      </c>
      <c r="P245" s="25">
        <f t="shared" si="64"/>
        <v>1</v>
      </c>
      <c r="Q245" s="25">
        <f t="shared" si="65"/>
        <v>2.9331446901604008E-05</v>
      </c>
      <c r="R245" s="28">
        <f t="shared" si="59"/>
        <v>1</v>
      </c>
      <c r="S245" s="25">
        <f t="shared" si="66"/>
        <v>2.9331446901604008E-05</v>
      </c>
      <c r="T245" s="25">
        <f t="shared" si="67"/>
        <v>2.9331446901604008E-05</v>
      </c>
      <c r="U245" s="28">
        <f t="shared" si="68"/>
        <v>1</v>
      </c>
      <c r="V245" s="17">
        <f t="shared" si="69"/>
        <v>2.9331446901604008E-05</v>
      </c>
      <c r="W245" s="25">
        <f t="shared" si="70"/>
        <v>1</v>
      </c>
      <c r="X245" s="1">
        <f t="shared" si="71"/>
        <v>2.9331446901604008E-05</v>
      </c>
      <c r="Y245" s="1">
        <f t="shared" si="72"/>
        <v>2.9331446901604008E-05</v>
      </c>
      <c r="Z245" s="25">
        <f t="shared" si="73"/>
        <v>2.9331446901604008E-05</v>
      </c>
      <c r="AA245" s="25">
        <f t="shared" si="75"/>
        <v>0.001432831257184177</v>
      </c>
      <c r="AB245" s="72">
        <f t="shared" si="76"/>
        <v>0.001432831257184177</v>
      </c>
      <c r="AC245" s="83">
        <f t="shared" si="74"/>
        <v>1350</v>
      </c>
      <c r="AD245" s="16"/>
      <c r="AJ245" s="13"/>
      <c r="AK245" s="13"/>
      <c r="AL245" s="13"/>
      <c r="AM245" s="13"/>
      <c r="AN245" s="13"/>
      <c r="AO245" s="13"/>
      <c r="AP245" s="13"/>
      <c r="AQ245" s="13"/>
    </row>
    <row r="246" spans="11:43" ht="12.75">
      <c r="K246" s="16">
        <v>1400</v>
      </c>
      <c r="L246" s="27">
        <f t="shared" si="60"/>
        <v>0.294462062231463</v>
      </c>
      <c r="M246" s="17">
        <f t="shared" si="61"/>
        <v>2.798180338576308E-05</v>
      </c>
      <c r="N246" s="28">
        <f t="shared" si="62"/>
        <v>1.8923734530352186E-06</v>
      </c>
      <c r="O246" s="25">
        <f t="shared" si="63"/>
        <v>51.699316534595255</v>
      </c>
      <c r="P246" s="25">
        <f t="shared" si="64"/>
        <v>1</v>
      </c>
      <c r="Q246" s="25">
        <f t="shared" si="65"/>
        <v>2.798180338576308E-05</v>
      </c>
      <c r="R246" s="28">
        <f t="shared" si="59"/>
        <v>1</v>
      </c>
      <c r="S246" s="25">
        <f t="shared" si="66"/>
        <v>2.798180338576308E-05</v>
      </c>
      <c r="T246" s="25">
        <f t="shared" si="67"/>
        <v>2.798180338576308E-05</v>
      </c>
      <c r="U246" s="28">
        <f t="shared" si="68"/>
        <v>1</v>
      </c>
      <c r="V246" s="17">
        <f t="shared" si="69"/>
        <v>2.798180338576308E-05</v>
      </c>
      <c r="W246" s="25">
        <f t="shared" si="70"/>
        <v>1</v>
      </c>
      <c r="X246" s="1">
        <f t="shared" si="71"/>
        <v>2.798180338576308E-05</v>
      </c>
      <c r="Y246" s="1">
        <f t="shared" si="72"/>
        <v>2.798180338576308E-05</v>
      </c>
      <c r="Z246" s="25">
        <f t="shared" si="73"/>
        <v>2.798180338576308E-05</v>
      </c>
      <c r="AA246" s="25">
        <f t="shared" si="75"/>
        <v>0.001367992161487239</v>
      </c>
      <c r="AB246" s="72">
        <f t="shared" si="76"/>
        <v>0.001367992161487239</v>
      </c>
      <c r="AC246" s="83">
        <f t="shared" si="74"/>
        <v>1400</v>
      </c>
      <c r="AD246" s="16"/>
      <c r="AJ246" s="13"/>
      <c r="AK246" s="13"/>
      <c r="AL246" s="13"/>
      <c r="AM246" s="13"/>
      <c r="AN246" s="13"/>
      <c r="AO246" s="13"/>
      <c r="AP246" s="13"/>
      <c r="AQ246" s="13"/>
    </row>
    <row r="247" spans="11:43" ht="12.75">
      <c r="K247" s="16">
        <v>1450</v>
      </c>
      <c r="L247" s="27">
        <f t="shared" si="60"/>
        <v>0.2930944853807088</v>
      </c>
      <c r="M247" s="17">
        <f t="shared" si="61"/>
        <v>2.673788307372648E-05</v>
      </c>
      <c r="N247" s="28">
        <f t="shared" si="62"/>
        <v>1.7178811045379205E-06</v>
      </c>
      <c r="O247" s="25">
        <f t="shared" si="63"/>
        <v>56.950631735627894</v>
      </c>
      <c r="P247" s="25">
        <f t="shared" si="64"/>
        <v>1</v>
      </c>
      <c r="Q247" s="25">
        <f t="shared" si="65"/>
        <v>2.673788307372648E-05</v>
      </c>
      <c r="R247" s="28">
        <f t="shared" si="59"/>
        <v>1</v>
      </c>
      <c r="S247" s="25">
        <f t="shared" si="66"/>
        <v>2.673788307372648E-05</v>
      </c>
      <c r="T247" s="25">
        <f t="shared" si="67"/>
        <v>2.673788307372648E-05</v>
      </c>
      <c r="U247" s="28">
        <f t="shared" si="68"/>
        <v>1</v>
      </c>
      <c r="V247" s="17">
        <f t="shared" si="69"/>
        <v>2.673788307372648E-05</v>
      </c>
      <c r="W247" s="25">
        <f t="shared" si="70"/>
        <v>1</v>
      </c>
      <c r="X247" s="1">
        <f t="shared" si="71"/>
        <v>2.673788307372648E-05</v>
      </c>
      <c r="Y247" s="1">
        <f t="shared" si="72"/>
        <v>2.673788307372648E-05</v>
      </c>
      <c r="Z247" s="25">
        <f t="shared" si="73"/>
        <v>2.673788307372648E-05</v>
      </c>
      <c r="AA247" s="25">
        <f t="shared" si="75"/>
        <v>0.0013081524885580269</v>
      </c>
      <c r="AB247" s="72">
        <f t="shared" si="76"/>
        <v>0.0013081524885580269</v>
      </c>
      <c r="AC247" s="83">
        <f t="shared" si="74"/>
        <v>1450</v>
      </c>
      <c r="AD247" s="16"/>
      <c r="AJ247" s="13"/>
      <c r="AK247" s="13"/>
      <c r="AL247" s="13"/>
      <c r="AM247" s="13"/>
      <c r="AN247" s="13"/>
      <c r="AO247" s="13"/>
      <c r="AP247" s="13"/>
      <c r="AQ247" s="13"/>
    </row>
    <row r="248" spans="11:43" ht="12.75">
      <c r="K248" s="16">
        <v>1500</v>
      </c>
      <c r="L248" s="27">
        <f t="shared" si="60"/>
        <v>0.291786703895939</v>
      </c>
      <c r="M248" s="17">
        <f t="shared" si="61"/>
        <v>2.5588216468594595E-05</v>
      </c>
      <c r="N248" s="28">
        <f t="shared" si="62"/>
        <v>1.5645705918379694E-06</v>
      </c>
      <c r="O248" s="25">
        <f t="shared" si="63"/>
        <v>62.53116008987644</v>
      </c>
      <c r="P248" s="25">
        <f t="shared" si="64"/>
        <v>1</v>
      </c>
      <c r="Q248" s="25">
        <f t="shared" si="65"/>
        <v>2.5588216468594595E-05</v>
      </c>
      <c r="R248" s="28">
        <f t="shared" si="59"/>
        <v>1</v>
      </c>
      <c r="S248" s="25">
        <f t="shared" si="66"/>
        <v>2.5588216468594595E-05</v>
      </c>
      <c r="T248" s="25">
        <f t="shared" si="67"/>
        <v>2.5588216468594595E-05</v>
      </c>
      <c r="U248" s="28">
        <f t="shared" si="68"/>
        <v>1</v>
      </c>
      <c r="V248" s="17">
        <f t="shared" si="69"/>
        <v>2.5588216468594595E-05</v>
      </c>
      <c r="W248" s="25">
        <f t="shared" si="70"/>
        <v>1</v>
      </c>
      <c r="X248" s="1">
        <f t="shared" si="71"/>
        <v>2.5588216468594595E-05</v>
      </c>
      <c r="Y248" s="1">
        <f t="shared" si="72"/>
        <v>2.5588216468594595E-05</v>
      </c>
      <c r="Z248" s="25">
        <f t="shared" si="73"/>
        <v>2.5588216468594595E-05</v>
      </c>
      <c r="AA248" s="25">
        <f t="shared" si="75"/>
        <v>0.0012527779578564782</v>
      </c>
      <c r="AB248" s="72">
        <f t="shared" si="76"/>
        <v>0.0012527779578564782</v>
      </c>
      <c r="AC248" s="83">
        <f t="shared" si="74"/>
        <v>1500</v>
      </c>
      <c r="AD248" s="16"/>
      <c r="AJ248" s="13"/>
      <c r="AK248" s="13"/>
      <c r="AL248" s="13"/>
      <c r="AM248" s="13"/>
      <c r="AN248" s="13"/>
      <c r="AO248" s="13"/>
      <c r="AP248" s="13"/>
      <c r="AQ248" s="13"/>
    </row>
    <row r="249" spans="11:43" ht="12.75">
      <c r="K249" s="16">
        <v>1550</v>
      </c>
      <c r="L249" s="27">
        <f t="shared" si="60"/>
        <v>0.2905342585932269</v>
      </c>
      <c r="M249" s="17">
        <f t="shared" si="61"/>
        <v>2.4522901845664533E-05</v>
      </c>
      <c r="N249" s="28">
        <f t="shared" si="62"/>
        <v>1.4292914270781167E-06</v>
      </c>
      <c r="O249" s="25">
        <f t="shared" si="63"/>
        <v>68.44959138258774</v>
      </c>
      <c r="P249" s="25">
        <f t="shared" si="64"/>
        <v>1</v>
      </c>
      <c r="Q249" s="25">
        <f t="shared" si="65"/>
        <v>2.4522901845664533E-05</v>
      </c>
      <c r="R249" s="28">
        <f t="shared" si="59"/>
        <v>1</v>
      </c>
      <c r="S249" s="25">
        <f t="shared" si="66"/>
        <v>2.4522901845664533E-05</v>
      </c>
      <c r="T249" s="25">
        <f t="shared" si="67"/>
        <v>2.4522901845664533E-05</v>
      </c>
      <c r="U249" s="28">
        <f t="shared" si="68"/>
        <v>1</v>
      </c>
      <c r="V249" s="17">
        <f t="shared" si="69"/>
        <v>2.4522901845664533E-05</v>
      </c>
      <c r="W249" s="25">
        <f t="shared" si="70"/>
        <v>1</v>
      </c>
      <c r="X249" s="1">
        <f t="shared" si="71"/>
        <v>2.4522901845664533E-05</v>
      </c>
      <c r="Y249" s="1">
        <f t="shared" si="72"/>
        <v>2.4522901845664533E-05</v>
      </c>
      <c r="Z249" s="25">
        <f t="shared" si="73"/>
        <v>2.4522901845664533E-05</v>
      </c>
      <c r="AA249" s="25">
        <f t="shared" si="75"/>
        <v>0.0012014062834451546</v>
      </c>
      <c r="AB249" s="72">
        <f t="shared" si="76"/>
        <v>0.0012014062834451546</v>
      </c>
      <c r="AC249" s="83">
        <f t="shared" si="74"/>
        <v>1550</v>
      </c>
      <c r="AD249" s="16"/>
      <c r="AJ249" s="13"/>
      <c r="AK249" s="13"/>
      <c r="AL249" s="13"/>
      <c r="AM249" s="13"/>
      <c r="AN249" s="13"/>
      <c r="AO249" s="13"/>
      <c r="AP249" s="13"/>
      <c r="AQ249" s="13"/>
    </row>
    <row r="250" spans="11:43" ht="12.75">
      <c r="K250" s="16">
        <v>1600</v>
      </c>
      <c r="L250" s="27">
        <f t="shared" si="60"/>
        <v>0.2893331516179156</v>
      </c>
      <c r="M250" s="17">
        <f t="shared" si="61"/>
        <v>2.353334949214165E-05</v>
      </c>
      <c r="N250" s="28">
        <f t="shared" si="62"/>
        <v>1.3094426039729984E-06</v>
      </c>
      <c r="O250" s="25">
        <f t="shared" si="63"/>
        <v>74.71454942224425</v>
      </c>
      <c r="P250" s="25">
        <f t="shared" si="64"/>
        <v>1</v>
      </c>
      <c r="Q250" s="25">
        <f t="shared" si="65"/>
        <v>2.353334949214165E-05</v>
      </c>
      <c r="R250" s="28">
        <f t="shared" si="59"/>
        <v>1</v>
      </c>
      <c r="S250" s="25">
        <f t="shared" si="66"/>
        <v>2.353334949214165E-05</v>
      </c>
      <c r="T250" s="25">
        <f t="shared" si="67"/>
        <v>2.353334949214165E-05</v>
      </c>
      <c r="U250" s="28">
        <f t="shared" si="68"/>
        <v>1</v>
      </c>
      <c r="V250" s="17">
        <f t="shared" si="69"/>
        <v>2.353334949214165E-05</v>
      </c>
      <c r="W250" s="25">
        <f t="shared" si="70"/>
        <v>1</v>
      </c>
      <c r="X250" s="1">
        <f t="shared" si="71"/>
        <v>2.353334949214165E-05</v>
      </c>
      <c r="Y250" s="1">
        <f t="shared" si="72"/>
        <v>2.353334949214165E-05</v>
      </c>
      <c r="Z250" s="25">
        <f t="shared" si="73"/>
        <v>2.353334949214165E-05</v>
      </c>
      <c r="AA250" s="25">
        <f t="shared" si="75"/>
        <v>0.0011536355879582611</v>
      </c>
      <c r="AB250" s="72">
        <f t="shared" si="76"/>
        <v>0.0011536355879582611</v>
      </c>
      <c r="AC250" s="83">
        <f t="shared" si="74"/>
        <v>1600</v>
      </c>
      <c r="AD250" s="16"/>
      <c r="AJ250" s="13"/>
      <c r="AK250" s="13"/>
      <c r="AL250" s="13"/>
      <c r="AM250" s="13"/>
      <c r="AN250" s="13"/>
      <c r="AO250" s="13"/>
      <c r="AP250" s="13"/>
      <c r="AQ250" s="13"/>
    </row>
    <row r="251" spans="11:43" ht="12.75">
      <c r="K251" s="16">
        <v>1650</v>
      </c>
      <c r="L251" s="27">
        <f t="shared" si="60"/>
        <v>0.28817978621311524</v>
      </c>
      <c r="M251" s="17">
        <f t="shared" si="61"/>
        <v>2.2612074026188794E-05</v>
      </c>
      <c r="N251" s="28">
        <f t="shared" si="62"/>
        <v>1.2028634874375448E-06</v>
      </c>
      <c r="O251" s="25">
        <f t="shared" si="63"/>
        <v>81.33459463346838</v>
      </c>
      <c r="P251" s="25">
        <f t="shared" si="64"/>
        <v>1</v>
      </c>
      <c r="Q251" s="25">
        <f t="shared" si="65"/>
        <v>2.2612074026188794E-05</v>
      </c>
      <c r="R251" s="28">
        <f t="shared" si="59"/>
        <v>1</v>
      </c>
      <c r="S251" s="25">
        <f t="shared" si="66"/>
        <v>2.2612074026188794E-05</v>
      </c>
      <c r="T251" s="25">
        <f t="shared" si="67"/>
        <v>2.2612074026188794E-05</v>
      </c>
      <c r="U251" s="28">
        <f t="shared" si="68"/>
        <v>1</v>
      </c>
      <c r="V251" s="17">
        <f t="shared" si="69"/>
        <v>2.2612074026188794E-05</v>
      </c>
      <c r="W251" s="25">
        <f t="shared" si="70"/>
        <v>1</v>
      </c>
      <c r="X251" s="1">
        <f t="shared" si="71"/>
        <v>2.2612074026188794E-05</v>
      </c>
      <c r="Y251" s="1">
        <f t="shared" si="72"/>
        <v>2.2612074026188794E-05</v>
      </c>
      <c r="Z251" s="25">
        <f t="shared" si="73"/>
        <v>2.2612074026188794E-05</v>
      </c>
      <c r="AA251" s="25">
        <f t="shared" si="75"/>
        <v>0.0011091149664590643</v>
      </c>
      <c r="AB251" s="72">
        <f t="shared" si="76"/>
        <v>0.0011091149664590643</v>
      </c>
      <c r="AC251" s="83">
        <f t="shared" si="74"/>
        <v>1650</v>
      </c>
      <c r="AD251" s="16"/>
      <c r="AJ251" s="13"/>
      <c r="AK251" s="13"/>
      <c r="AL251" s="13"/>
      <c r="AM251" s="13"/>
      <c r="AN251" s="13"/>
      <c r="AO251" s="13"/>
      <c r="AP251" s="13"/>
      <c r="AQ251" s="13"/>
    </row>
    <row r="252" spans="11:43" ht="12.75">
      <c r="K252" s="16">
        <v>1700</v>
      </c>
      <c r="L252" s="27">
        <f t="shared" si="60"/>
        <v>0.2870709158874764</v>
      </c>
      <c r="M252" s="17">
        <f t="shared" si="61"/>
        <v>2.1752524632173775E-05</v>
      </c>
      <c r="N252" s="28">
        <f t="shared" si="62"/>
        <v>1.1077488538805518E-06</v>
      </c>
      <c r="O252" s="25">
        <f t="shared" si="63"/>
        <v>88.3182264711079</v>
      </c>
      <c r="P252" s="25">
        <f t="shared" si="64"/>
        <v>1</v>
      </c>
      <c r="Q252" s="25">
        <f t="shared" si="65"/>
        <v>2.1752524632173775E-05</v>
      </c>
      <c r="R252" s="28">
        <f t="shared" si="59"/>
        <v>1</v>
      </c>
      <c r="S252" s="25">
        <f t="shared" si="66"/>
        <v>2.1752524632173775E-05</v>
      </c>
      <c r="T252" s="25">
        <f t="shared" si="67"/>
        <v>2.1752524632173775E-05</v>
      </c>
      <c r="U252" s="28">
        <f t="shared" si="68"/>
        <v>1</v>
      </c>
      <c r="V252" s="17">
        <f t="shared" si="69"/>
        <v>2.1752524632173775E-05</v>
      </c>
      <c r="W252" s="25">
        <f t="shared" si="70"/>
        <v>1</v>
      </c>
      <c r="X252" s="1">
        <f t="shared" si="71"/>
        <v>2.1752524632173775E-05</v>
      </c>
      <c r="Y252" s="1">
        <f t="shared" si="72"/>
        <v>2.1752524632173775E-05</v>
      </c>
      <c r="Z252" s="25">
        <f t="shared" si="73"/>
        <v>2.1752524632173775E-05</v>
      </c>
      <c r="AA252" s="25">
        <f t="shared" si="75"/>
        <v>0.0010675367513438324</v>
      </c>
      <c r="AB252" s="72">
        <f t="shared" si="76"/>
        <v>0.0010675367513438324</v>
      </c>
      <c r="AC252" s="83">
        <f t="shared" si="74"/>
        <v>1700</v>
      </c>
      <c r="AD252" s="16"/>
      <c r="AJ252" s="13"/>
      <c r="AK252" s="13"/>
      <c r="AL252" s="13"/>
      <c r="AM252" s="13"/>
      <c r="AN252" s="13"/>
      <c r="AO252" s="13"/>
      <c r="AP252" s="13"/>
      <c r="AQ252" s="13"/>
    </row>
    <row r="253" spans="11:43" ht="12.75">
      <c r="K253" s="16">
        <v>1750</v>
      </c>
      <c r="L253" s="27">
        <f t="shared" si="60"/>
        <v>0.28600360128967384</v>
      </c>
      <c r="M253" s="17">
        <f t="shared" si="61"/>
        <v>2.0948945421579524E-05</v>
      </c>
      <c r="N253" s="28">
        <f t="shared" si="62"/>
        <v>1.022582217315735E-06</v>
      </c>
      <c r="O253" s="25">
        <f t="shared" si="63"/>
        <v>95.67388567243702</v>
      </c>
      <c r="P253" s="25">
        <f t="shared" si="64"/>
        <v>1</v>
      </c>
      <c r="Q253" s="25">
        <f t="shared" si="65"/>
        <v>2.0948945421579524E-05</v>
      </c>
      <c r="R253" s="28">
        <f t="shared" si="59"/>
        <v>1</v>
      </c>
      <c r="S253" s="25">
        <f t="shared" si="66"/>
        <v>2.0948945421579524E-05</v>
      </c>
      <c r="T253" s="25">
        <f t="shared" si="67"/>
        <v>2.0948945421579524E-05</v>
      </c>
      <c r="U253" s="28">
        <f t="shared" si="68"/>
        <v>1</v>
      </c>
      <c r="V253" s="17">
        <f t="shared" si="69"/>
        <v>2.0948945421579524E-05</v>
      </c>
      <c r="W253" s="25">
        <f t="shared" si="70"/>
        <v>1</v>
      </c>
      <c r="X253" s="1">
        <f t="shared" si="71"/>
        <v>2.0948945421579524E-05</v>
      </c>
      <c r="Y253" s="1">
        <f t="shared" si="72"/>
        <v>2.0948945421579524E-05</v>
      </c>
      <c r="Z253" s="25">
        <f t="shared" si="73"/>
        <v>2.0948945421579524E-05</v>
      </c>
      <c r="AA253" s="25">
        <f t="shared" si="75"/>
        <v>0.0010286301329965647</v>
      </c>
      <c r="AB253" s="72">
        <f t="shared" si="76"/>
        <v>0.0010286301329965647</v>
      </c>
      <c r="AC253" s="83">
        <f t="shared" si="74"/>
        <v>1750</v>
      </c>
      <c r="AD253" s="16"/>
      <c r="AJ253" s="13"/>
      <c r="AK253" s="13"/>
      <c r="AL253" s="13"/>
      <c r="AM253" s="13"/>
      <c r="AN253" s="13"/>
      <c r="AO253" s="13"/>
      <c r="AP253" s="13"/>
      <c r="AQ253" s="13"/>
    </row>
    <row r="254" spans="11:43" ht="12.75">
      <c r="K254" s="16">
        <v>1800</v>
      </c>
      <c r="L254" s="27">
        <f t="shared" si="60"/>
        <v>0.2849751734402039</v>
      </c>
      <c r="M254" s="17">
        <f t="shared" si="61"/>
        <v>2.019625989828307E-05</v>
      </c>
      <c r="N254" s="28">
        <f t="shared" si="62"/>
        <v>9.460831199498229E-07</v>
      </c>
      <c r="O254" s="25">
        <f t="shared" si="63"/>
        <v>103.4099563633707</v>
      </c>
      <c r="P254" s="25">
        <f t="shared" si="64"/>
        <v>1</v>
      </c>
      <c r="Q254" s="25">
        <f t="shared" si="65"/>
        <v>2.019625989828307E-05</v>
      </c>
      <c r="R254" s="28">
        <f t="shared" si="59"/>
        <v>1</v>
      </c>
      <c r="S254" s="25">
        <f t="shared" si="66"/>
        <v>2.019625989828307E-05</v>
      </c>
      <c r="T254" s="25">
        <f t="shared" si="67"/>
        <v>2.019625989828307E-05</v>
      </c>
      <c r="U254" s="28">
        <f t="shared" si="68"/>
        <v>1</v>
      </c>
      <c r="V254" s="17">
        <f t="shared" si="69"/>
        <v>2.019625989828307E-05</v>
      </c>
      <c r="W254" s="25">
        <f t="shared" si="70"/>
        <v>1</v>
      </c>
      <c r="X254" s="1">
        <f t="shared" si="71"/>
        <v>2.019625989828307E-05</v>
      </c>
      <c r="Y254" s="1">
        <f t="shared" si="72"/>
        <v>2.019625989828307E-05</v>
      </c>
      <c r="Z254" s="25">
        <f t="shared" si="73"/>
        <v>2.019625989828307E-05</v>
      </c>
      <c r="AA254" s="25">
        <f t="shared" si="75"/>
        <v>0.0009921558684103167</v>
      </c>
      <c r="AB254" s="72">
        <f t="shared" si="76"/>
        <v>0.0009921558684103167</v>
      </c>
      <c r="AC254" s="83">
        <f t="shared" si="74"/>
        <v>1800</v>
      </c>
      <c r="AD254" s="16"/>
      <c r="AJ254" s="13"/>
      <c r="AK254" s="13"/>
      <c r="AL254" s="13"/>
      <c r="AM254" s="13"/>
      <c r="AN254" s="13"/>
      <c r="AO254" s="13"/>
      <c r="AP254" s="13"/>
      <c r="AQ254" s="13"/>
    </row>
    <row r="255" spans="11:43" ht="12.75">
      <c r="K255" s="16">
        <v>1850</v>
      </c>
      <c r="L255" s="27">
        <f t="shared" si="60"/>
        <v>0.28398320223733187</v>
      </c>
      <c r="M255" s="17">
        <f t="shared" si="61"/>
        <v>1.9489974838129595E-05</v>
      </c>
      <c r="N255" s="28">
        <f t="shared" si="62"/>
        <v>8.771651734903027E-07</v>
      </c>
      <c r="O255" s="25">
        <f t="shared" si="63"/>
        <v>111.53476803102281</v>
      </c>
      <c r="P255" s="25">
        <f t="shared" si="64"/>
        <v>1</v>
      </c>
      <c r="Q255" s="25">
        <f t="shared" si="65"/>
        <v>1.9489974838129595E-05</v>
      </c>
      <c r="R255" s="28">
        <f t="shared" si="59"/>
        <v>1</v>
      </c>
      <c r="S255" s="25">
        <f t="shared" si="66"/>
        <v>1.9489974838129595E-05</v>
      </c>
      <c r="T255" s="25">
        <f t="shared" si="67"/>
        <v>1.9489974838129595E-05</v>
      </c>
      <c r="U255" s="28">
        <f t="shared" si="68"/>
        <v>1</v>
      </c>
      <c r="V255" s="17">
        <f t="shared" si="69"/>
        <v>1.9489974838129595E-05</v>
      </c>
      <c r="W255" s="25">
        <f t="shared" si="70"/>
        <v>1</v>
      </c>
      <c r="X255" s="1">
        <f t="shared" si="71"/>
        <v>1.9489974838129595E-05</v>
      </c>
      <c r="Y255" s="1">
        <f t="shared" si="72"/>
        <v>1.9489974838129595E-05</v>
      </c>
      <c r="Z255" s="25">
        <f t="shared" si="73"/>
        <v>1.9489974838129595E-05</v>
      </c>
      <c r="AA255" s="25">
        <f t="shared" si="75"/>
        <v>0.0009579018685250339</v>
      </c>
      <c r="AB255" s="72">
        <f t="shared" si="76"/>
        <v>0.0009579018685250339</v>
      </c>
      <c r="AC255" s="83">
        <f t="shared" si="74"/>
        <v>1850</v>
      </c>
      <c r="AD255" s="16"/>
      <c r="AJ255" s="13"/>
      <c r="AK255" s="13"/>
      <c r="AL255" s="13"/>
      <c r="AM255" s="13"/>
      <c r="AN255" s="13"/>
      <c r="AO255" s="13"/>
      <c r="AP255" s="13"/>
      <c r="AQ255" s="13"/>
    </row>
    <row r="256" spans="11:43" ht="12.75">
      <c r="K256" s="16">
        <v>1900</v>
      </c>
      <c r="L256" s="27">
        <f t="shared" si="60"/>
        <v>0.28302546936213346</v>
      </c>
      <c r="M256" s="17">
        <f t="shared" si="61"/>
        <v>1.8826099902871765E-05</v>
      </c>
      <c r="N256" s="28">
        <f t="shared" si="62"/>
        <v>8.149024400867175E-07</v>
      </c>
      <c r="O256" s="25">
        <f t="shared" si="63"/>
        <v>120.05659737590402</v>
      </c>
      <c r="P256" s="25">
        <f t="shared" si="64"/>
        <v>1</v>
      </c>
      <c r="Q256" s="25">
        <f t="shared" si="65"/>
        <v>1.8826099902871765E-05</v>
      </c>
      <c r="R256" s="28">
        <f t="shared" si="59"/>
        <v>1</v>
      </c>
      <c r="S256" s="25">
        <f t="shared" si="66"/>
        <v>1.8826099902871765E-05</v>
      </c>
      <c r="T256" s="25">
        <f t="shared" si="67"/>
        <v>1.8826099902871765E-05</v>
      </c>
      <c r="U256" s="28">
        <f t="shared" si="68"/>
        <v>1</v>
      </c>
      <c r="V256" s="17">
        <f t="shared" si="69"/>
        <v>1.8826099902871765E-05</v>
      </c>
      <c r="W256" s="25">
        <f t="shared" si="70"/>
        <v>1</v>
      </c>
      <c r="X256" s="1">
        <f t="shared" si="71"/>
        <v>1.8826099902871765E-05</v>
      </c>
      <c r="Y256" s="1">
        <f t="shared" si="72"/>
        <v>1.8826099902871765E-05</v>
      </c>
      <c r="Z256" s="25">
        <f t="shared" si="73"/>
        <v>1.8826099902871765E-05</v>
      </c>
      <c r="AA256" s="25">
        <f t="shared" si="75"/>
        <v>0.0009256794996012872</v>
      </c>
      <c r="AB256" s="72">
        <f t="shared" si="76"/>
        <v>0.0009256794996012872</v>
      </c>
      <c r="AC256" s="83">
        <f t="shared" si="74"/>
        <v>1900</v>
      </c>
      <c r="AD256" s="16"/>
      <c r="AJ256" s="13"/>
      <c r="AK256" s="13"/>
      <c r="AL256" s="13"/>
      <c r="AM256" s="13"/>
      <c r="AN256" s="13"/>
      <c r="AO256" s="13"/>
      <c r="AP256" s="13"/>
      <c r="AQ256" s="13"/>
    </row>
    <row r="257" spans="11:43" ht="12.75">
      <c r="K257" s="16">
        <v>1950</v>
      </c>
      <c r="L257" s="27">
        <f t="shared" si="60"/>
        <v>0.2820999448714063</v>
      </c>
      <c r="M257" s="17">
        <f t="shared" si="61"/>
        <v>1.820108008117973E-05</v>
      </c>
      <c r="N257" s="28">
        <f t="shared" si="62"/>
        <v>7.585023290942832E-07</v>
      </c>
      <c r="O257" s="25">
        <f t="shared" si="63"/>
        <v>128.98367005274125</v>
      </c>
      <c r="P257" s="25">
        <f t="shared" si="64"/>
        <v>1</v>
      </c>
      <c r="Q257" s="25">
        <f t="shared" si="65"/>
        <v>1.820108008117973E-05</v>
      </c>
      <c r="R257" s="28">
        <f t="shared" si="59"/>
        <v>1</v>
      </c>
      <c r="S257" s="25">
        <f t="shared" si="66"/>
        <v>1.820108008117973E-05</v>
      </c>
      <c r="T257" s="25">
        <f t="shared" si="67"/>
        <v>1.820108008117973E-05</v>
      </c>
      <c r="U257" s="28">
        <f t="shared" si="68"/>
        <v>1</v>
      </c>
      <c r="V257" s="17">
        <f t="shared" si="69"/>
        <v>1.820108008117973E-05</v>
      </c>
      <c r="W257" s="25">
        <f t="shared" si="70"/>
        <v>1</v>
      </c>
      <c r="X257" s="1">
        <f t="shared" si="71"/>
        <v>1.820108008117973E-05</v>
      </c>
      <c r="Y257" s="1">
        <f t="shared" si="72"/>
        <v>1.820108008117973E-05</v>
      </c>
      <c r="Z257" s="25">
        <f t="shared" si="73"/>
        <v>1.820108008117973E-05</v>
      </c>
      <c r="AA257" s="25">
        <f t="shared" si="75"/>
        <v>0.000895320468150779</v>
      </c>
      <c r="AB257" s="72">
        <f t="shared" si="76"/>
        <v>0.000895320468150779</v>
      </c>
      <c r="AC257" s="83">
        <f t="shared" si="74"/>
        <v>1950</v>
      </c>
      <c r="AD257" s="16"/>
      <c r="AJ257" s="13"/>
      <c r="AK257" s="13"/>
      <c r="AL257" s="13"/>
      <c r="AM257" s="13"/>
      <c r="AN257" s="13"/>
      <c r="AO257" s="13"/>
      <c r="AP257" s="13"/>
      <c r="AQ257" s="13"/>
    </row>
    <row r="258" spans="11:43" ht="12.75">
      <c r="K258" s="16">
        <v>2000</v>
      </c>
      <c r="L258" s="27">
        <f t="shared" si="60"/>
        <v>0.2812047668970681</v>
      </c>
      <c r="M258" s="17">
        <f t="shared" si="61"/>
        <v>1.7611738644851434E-05</v>
      </c>
      <c r="N258" s="28">
        <f t="shared" si="62"/>
        <v>7.07283619260282E-07</v>
      </c>
      <c r="O258" s="25">
        <f t="shared" si="63"/>
        <v>138.32416231052215</v>
      </c>
      <c r="P258" s="25">
        <f t="shared" si="64"/>
        <v>1</v>
      </c>
      <c r="Q258" s="25">
        <f t="shared" si="65"/>
        <v>1.7611738644851434E-05</v>
      </c>
      <c r="R258" s="28">
        <f t="shared" si="59"/>
        <v>1</v>
      </c>
      <c r="S258" s="25">
        <f t="shared" si="66"/>
        <v>1.7611738644851434E-05</v>
      </c>
      <c r="T258" s="25">
        <f t="shared" si="67"/>
        <v>1.7611738644851434E-05</v>
      </c>
      <c r="U258" s="28">
        <f t="shared" si="68"/>
        <v>1</v>
      </c>
      <c r="V258" s="17">
        <f t="shared" si="69"/>
        <v>1.7611738644851434E-05</v>
      </c>
      <c r="W258" s="25">
        <f t="shared" si="70"/>
        <v>1</v>
      </c>
      <c r="X258" s="1">
        <f t="shared" si="71"/>
        <v>1.7611738644851434E-05</v>
      </c>
      <c r="Y258" s="1">
        <f t="shared" si="72"/>
        <v>1.7611738644851434E-05</v>
      </c>
      <c r="Z258" s="25">
        <f t="shared" si="73"/>
        <v>1.7611738644851434E-05</v>
      </c>
      <c r="AA258" s="25">
        <f t="shared" si="75"/>
        <v>0.0008666741853834461</v>
      </c>
      <c r="AB258" s="72">
        <f t="shared" si="76"/>
        <v>0.0008666741853834461</v>
      </c>
      <c r="AC258" s="83">
        <f t="shared" si="74"/>
        <v>2000</v>
      </c>
      <c r="AD258" s="16"/>
      <c r="AJ258" s="13"/>
      <c r="AK258" s="13"/>
      <c r="AL258" s="13"/>
      <c r="AM258" s="13"/>
      <c r="AN258" s="13"/>
      <c r="AO258" s="13"/>
      <c r="AP258" s="13"/>
      <c r="AQ258" s="13"/>
    </row>
    <row r="259" spans="11:43" ht="12.75">
      <c r="K259" s="16">
        <v>2050</v>
      </c>
      <c r="L259" s="27">
        <f t="shared" si="60"/>
        <v>0.2803382239742198</v>
      </c>
      <c r="M259" s="17">
        <f t="shared" si="61"/>
        <v>1.7055228770486413E-05</v>
      </c>
      <c r="N259" s="28">
        <f t="shared" si="62"/>
        <v>6.606585385599936E-07</v>
      </c>
      <c r="O259" s="25">
        <f t="shared" si="63"/>
        <v>148.08620253872428</v>
      </c>
      <c r="P259" s="25">
        <f t="shared" si="64"/>
        <v>1</v>
      </c>
      <c r="Q259" s="25">
        <f t="shared" si="65"/>
        <v>1.7055228770486413E-05</v>
      </c>
      <c r="R259" s="28">
        <f aca="true" t="shared" si="77" ref="R259:R322">IF((LOG(K259/$I$11))*$G$11&lt;0,0,IF((LOG(K259/$I$11))*$G$11&gt;1,1,(LOG(K259/$I$11))*$G$11))</f>
        <v>1</v>
      </c>
      <c r="S259" s="25">
        <f t="shared" si="66"/>
        <v>1.7055228770486413E-05</v>
      </c>
      <c r="T259" s="25">
        <f t="shared" si="67"/>
        <v>1.7055228770486413E-05</v>
      </c>
      <c r="U259" s="28">
        <f t="shared" si="68"/>
        <v>1</v>
      </c>
      <c r="V259" s="17">
        <f t="shared" si="69"/>
        <v>1.7055228770486413E-05</v>
      </c>
      <c r="W259" s="25">
        <f t="shared" si="70"/>
        <v>1</v>
      </c>
      <c r="X259" s="1">
        <f t="shared" si="71"/>
        <v>1.7055228770486413E-05</v>
      </c>
      <c r="Y259" s="1">
        <f t="shared" si="72"/>
        <v>1.7055228770486413E-05</v>
      </c>
      <c r="Z259" s="25">
        <f t="shared" si="73"/>
        <v>1.7055228770486413E-05</v>
      </c>
      <c r="AA259" s="25">
        <f t="shared" si="75"/>
        <v>0.0008396055277117392</v>
      </c>
      <c r="AB259" s="72">
        <f t="shared" si="76"/>
        <v>0.0008396055277117392</v>
      </c>
      <c r="AC259" s="83">
        <f t="shared" si="74"/>
        <v>2050</v>
      </c>
      <c r="AD259" s="16"/>
      <c r="AJ259" s="13"/>
      <c r="AK259" s="13"/>
      <c r="AL259" s="13"/>
      <c r="AM259" s="13"/>
      <c r="AN259" s="13"/>
      <c r="AO259" s="13"/>
      <c r="AP259" s="13"/>
      <c r="AQ259" s="13"/>
    </row>
    <row r="260" spans="11:43" ht="12.75">
      <c r="K260" s="16">
        <v>2100</v>
      </c>
      <c r="L260" s="27">
        <f aca="true" t="shared" si="78" ref="L260:L323">$G$3+($G$4-$G$3)*(1+(K260*$G$5)^$G$6)^(1/$G$6-1)</f>
        <v>0.2794987396031456</v>
      </c>
      <c r="M260" s="17">
        <f aca="true" t="shared" si="79" ref="M260:M323">(($G$4-$G$3)*($G$6-1)*(1/K260)*(($G$5*K260)^$G$6))*((1+($G$5*K260)^$G$6)^((1/$G$6)-2))</f>
        <v>1.652899233798316E-05</v>
      </c>
      <c r="N260" s="28">
        <f aca="true" t="shared" si="80" ref="N260:N323">((1-(($G$5*K260)^($G$6-1))*(1+($G$5*K260)^$G$6)^(1/$G$6-1))^2)/(1+($G$5*K260)^$G$6)^(($G$6-1)/(2*$G$6))</f>
        <v>6.181180759088728E-07</v>
      </c>
      <c r="O260" s="25">
        <f aca="true" t="shared" si="81" ref="O260:O323">$N$171/N260</f>
        <v>158.27787272889302</v>
      </c>
      <c r="P260" s="25">
        <f aca="true" t="shared" si="82" ref="P260:P323">IF((O260^0.08)&lt;0,0,IF((O260^0.08)&gt;1,1,O260^0.08))</f>
        <v>1</v>
      </c>
      <c r="Q260" s="25">
        <f aca="true" t="shared" si="83" ref="Q260:Q323">P260*M260</f>
        <v>1.652899233798316E-05</v>
      </c>
      <c r="R260" s="28">
        <f t="shared" si="77"/>
        <v>1</v>
      </c>
      <c r="S260" s="25">
        <f aca="true" t="shared" si="84" ref="S260:S323">R260*M260</f>
        <v>1.652899233798316E-05</v>
      </c>
      <c r="T260" s="25">
        <f aca="true" t="shared" si="85" ref="T260:T323">M260*P260*R260</f>
        <v>1.652899233798316E-05</v>
      </c>
      <c r="U260" s="28">
        <f aca="true" t="shared" si="86" ref="U260:U323">IF((2.5-($G$36*(K260^$G$37)))&lt;0,0,IF((2.5-($G$36*(K260^$G$37)))&gt;1,1,2.5-($G$36*(K260^$G$37))))</f>
        <v>1</v>
      </c>
      <c r="V260" s="17">
        <f aca="true" t="shared" si="87" ref="V260:V323">U260*M260</f>
        <v>1.652899233798316E-05</v>
      </c>
      <c r="W260" s="25">
        <f aca="true" t="shared" si="88" ref="W260:W323">IF((12000/K260)^-$G$62&lt;0,0,IF((12000/K260)^-$G$62&gt;1,1,(12000/K260)^-$G$62))</f>
        <v>1</v>
      </c>
      <c r="X260" s="1">
        <f aca="true" t="shared" si="89" ref="X260:X323">W260*M260</f>
        <v>1.652899233798316E-05</v>
      </c>
      <c r="Y260" s="1">
        <f aca="true" t="shared" si="90" ref="Y260:Y323">W260*U260*M260</f>
        <v>1.652899233798316E-05</v>
      </c>
      <c r="Z260" s="25">
        <f aca="true" t="shared" si="91" ref="Z260:Z323">M260*P260*R260*U260*W260</f>
        <v>1.652899233798316E-05</v>
      </c>
      <c r="AA260" s="25">
        <f t="shared" si="75"/>
        <v>0.0008139929259790358</v>
      </c>
      <c r="AB260" s="72">
        <f t="shared" si="76"/>
        <v>0.0008139929259790358</v>
      </c>
      <c r="AC260" s="83">
        <f aca="true" t="shared" si="92" ref="AC260:AC323">K260</f>
        <v>2100</v>
      </c>
      <c r="AD260" s="16"/>
      <c r="AJ260" s="13"/>
      <c r="AK260" s="13"/>
      <c r="AL260" s="13"/>
      <c r="AM260" s="13"/>
      <c r="AN260" s="13"/>
      <c r="AO260" s="13"/>
      <c r="AP260" s="13"/>
      <c r="AQ260" s="13"/>
    </row>
    <row r="261" spans="11:43" ht="12.75">
      <c r="K261" s="16">
        <v>2150</v>
      </c>
      <c r="L261" s="27">
        <f t="shared" si="78"/>
        <v>0.2786848587175712</v>
      </c>
      <c r="M261" s="17">
        <f t="shared" si="79"/>
        <v>1.6030724701178273E-05</v>
      </c>
      <c r="N261" s="28">
        <f t="shared" si="80"/>
        <v>5.792198819295128E-07</v>
      </c>
      <c r="O261" s="25">
        <f t="shared" si="81"/>
        <v>168.90720985651282</v>
      </c>
      <c r="P261" s="25">
        <f t="shared" si="82"/>
        <v>1</v>
      </c>
      <c r="Q261" s="25">
        <f t="shared" si="83"/>
        <v>1.6030724701178273E-05</v>
      </c>
      <c r="R261" s="28">
        <f t="shared" si="77"/>
        <v>1</v>
      </c>
      <c r="S261" s="25">
        <f t="shared" si="84"/>
        <v>1.6030724701178273E-05</v>
      </c>
      <c r="T261" s="25">
        <f t="shared" si="85"/>
        <v>1.6030724701178273E-05</v>
      </c>
      <c r="U261" s="28">
        <f t="shared" si="86"/>
        <v>1</v>
      </c>
      <c r="V261" s="17">
        <f t="shared" si="87"/>
        <v>1.6030724701178273E-05</v>
      </c>
      <c r="W261" s="25">
        <f t="shared" si="88"/>
        <v>1</v>
      </c>
      <c r="X261" s="1">
        <f t="shared" si="89"/>
        <v>1.6030724701178273E-05</v>
      </c>
      <c r="Y261" s="1">
        <f t="shared" si="90"/>
        <v>1.6030724701178273E-05</v>
      </c>
      <c r="Z261" s="25">
        <f t="shared" si="91"/>
        <v>1.6030724701178273E-05</v>
      </c>
      <c r="AA261" s="25">
        <f t="shared" si="75"/>
        <v>0.0007897267287944069</v>
      </c>
      <c r="AB261" s="72">
        <f t="shared" si="76"/>
        <v>0.0007897267287944069</v>
      </c>
      <c r="AC261" s="83">
        <f t="shared" si="92"/>
        <v>2150</v>
      </c>
      <c r="AD261" s="16"/>
      <c r="AJ261" s="13"/>
      <c r="AK261" s="13"/>
      <c r="AL261" s="13"/>
      <c r="AM261" s="13"/>
      <c r="AN261" s="13"/>
      <c r="AO261" s="13"/>
      <c r="AP261" s="13"/>
      <c r="AQ261" s="13"/>
    </row>
    <row r="262" spans="11:43" ht="12.75">
      <c r="K262" s="16">
        <v>2200</v>
      </c>
      <c r="L262" s="27">
        <f t="shared" si="78"/>
        <v>0.27789523578590836</v>
      </c>
      <c r="M262" s="17">
        <f t="shared" si="79"/>
        <v>1.5558344450598004E-05</v>
      </c>
      <c r="N262" s="28">
        <f t="shared" si="80"/>
        <v>5.43578255190325E-07</v>
      </c>
      <c r="O262" s="25">
        <f t="shared" si="81"/>
        <v>179.98220719089966</v>
      </c>
      <c r="P262" s="25">
        <f t="shared" si="82"/>
        <v>1</v>
      </c>
      <c r="Q262" s="25">
        <f t="shared" si="83"/>
        <v>1.5558344450598004E-05</v>
      </c>
      <c r="R262" s="28">
        <f t="shared" si="77"/>
        <v>1</v>
      </c>
      <c r="S262" s="25">
        <f t="shared" si="84"/>
        <v>1.5558344450598004E-05</v>
      </c>
      <c r="T262" s="25">
        <f t="shared" si="85"/>
        <v>1.5558344450598004E-05</v>
      </c>
      <c r="U262" s="28">
        <f t="shared" si="86"/>
        <v>1</v>
      </c>
      <c r="V262" s="17">
        <f t="shared" si="87"/>
        <v>1.5558344450598004E-05</v>
      </c>
      <c r="W262" s="25">
        <f t="shared" si="88"/>
        <v>1</v>
      </c>
      <c r="X262" s="1">
        <f t="shared" si="89"/>
        <v>1.5558344450598004E-05</v>
      </c>
      <c r="Y262" s="1">
        <f t="shared" si="90"/>
        <v>1.5558344450598004E-05</v>
      </c>
      <c r="Z262" s="25">
        <f t="shared" si="91"/>
        <v>1.5558344450598004E-05</v>
      </c>
      <c r="AA262" s="25">
        <f t="shared" si="75"/>
        <v>0.0007667077954412545</v>
      </c>
      <c r="AB262" s="72">
        <f t="shared" si="76"/>
        <v>0.0007667077954412545</v>
      </c>
      <c r="AC262" s="83">
        <f t="shared" si="92"/>
        <v>2200</v>
      </c>
      <c r="AD262" s="16"/>
      <c r="AJ262" s="13"/>
      <c r="AK262" s="13"/>
      <c r="AL262" s="13"/>
      <c r="AM262" s="13"/>
      <c r="AN262" s="13"/>
      <c r="AO262" s="13"/>
      <c r="AP262" s="13"/>
      <c r="AQ262" s="13"/>
    </row>
    <row r="263" spans="11:43" ht="12.75">
      <c r="K263" s="16">
        <v>2250</v>
      </c>
      <c r="L263" s="27">
        <f t="shared" si="78"/>
        <v>0.27712862431657315</v>
      </c>
      <c r="M263" s="17">
        <f t="shared" si="79"/>
        <v>1.5109967367052176E-05</v>
      </c>
      <c r="N263" s="28">
        <f t="shared" si="80"/>
        <v>5.108558170780524E-07</v>
      </c>
      <c r="O263" s="25">
        <f t="shared" si="81"/>
        <v>191.51081553640196</v>
      </c>
      <c r="P263" s="25">
        <f t="shared" si="82"/>
        <v>1</v>
      </c>
      <c r="Q263" s="25">
        <f t="shared" si="83"/>
        <v>1.5109967367052176E-05</v>
      </c>
      <c r="R263" s="28">
        <f t="shared" si="77"/>
        <v>1</v>
      </c>
      <c r="S263" s="25">
        <f t="shared" si="84"/>
        <v>1.5109967367052176E-05</v>
      </c>
      <c r="T263" s="25">
        <f t="shared" si="85"/>
        <v>1.5109967367052176E-05</v>
      </c>
      <c r="U263" s="28">
        <f t="shared" si="86"/>
        <v>1</v>
      </c>
      <c r="V263" s="17">
        <f t="shared" si="87"/>
        <v>1.5109967367052176E-05</v>
      </c>
      <c r="W263" s="25">
        <f t="shared" si="88"/>
        <v>1</v>
      </c>
      <c r="X263" s="1">
        <f t="shared" si="89"/>
        <v>1.5109967367052176E-05</v>
      </c>
      <c r="Y263" s="1">
        <f t="shared" si="90"/>
        <v>1.5109967367052176E-05</v>
      </c>
      <c r="Z263" s="25">
        <f t="shared" si="91"/>
        <v>1.5109967367052176E-05</v>
      </c>
      <c r="AA263" s="25">
        <f t="shared" si="75"/>
        <v>0.0007448462818719178</v>
      </c>
      <c r="AB263" s="72">
        <f t="shared" si="76"/>
        <v>0.0007448462818719178</v>
      </c>
      <c r="AC263" s="83">
        <f t="shared" si="92"/>
        <v>2250</v>
      </c>
      <c r="AD263" s="16"/>
      <c r="AJ263" s="13"/>
      <c r="AK263" s="13"/>
      <c r="AL263" s="13"/>
      <c r="AM263" s="13"/>
      <c r="AN263" s="13"/>
      <c r="AO263" s="13"/>
      <c r="AP263" s="13"/>
      <c r="AQ263" s="13"/>
    </row>
    <row r="264" spans="11:43" ht="12.75">
      <c r="K264" s="16">
        <v>2300</v>
      </c>
      <c r="L264" s="27">
        <f t="shared" si="78"/>
        <v>0.27638386757482625</v>
      </c>
      <c r="M264" s="17">
        <f t="shared" si="79"/>
        <v>1.4683883907824534E-05</v>
      </c>
      <c r="N264" s="28">
        <f t="shared" si="80"/>
        <v>4.80756560774768E-07</v>
      </c>
      <c r="O264" s="25">
        <f t="shared" si="81"/>
        <v>203.50094441242106</v>
      </c>
      <c r="P264" s="25">
        <f t="shared" si="82"/>
        <v>1</v>
      </c>
      <c r="Q264" s="25">
        <f t="shared" si="83"/>
        <v>1.4683883907824534E-05</v>
      </c>
      <c r="R264" s="28">
        <f t="shared" si="77"/>
        <v>1</v>
      </c>
      <c r="S264" s="25">
        <f t="shared" si="84"/>
        <v>1.4683883907824534E-05</v>
      </c>
      <c r="T264" s="25">
        <f t="shared" si="85"/>
        <v>1.4683883907824534E-05</v>
      </c>
      <c r="U264" s="28">
        <f t="shared" si="86"/>
        <v>1</v>
      </c>
      <c r="V264" s="17">
        <f t="shared" si="87"/>
        <v>1.4683883907824534E-05</v>
      </c>
      <c r="W264" s="25">
        <f t="shared" si="88"/>
        <v>1</v>
      </c>
      <c r="X264" s="1">
        <f t="shared" si="89"/>
        <v>1.4683883907824534E-05</v>
      </c>
      <c r="Y264" s="1">
        <f t="shared" si="90"/>
        <v>1.4683883907824534E-05</v>
      </c>
      <c r="Z264" s="25">
        <f t="shared" si="91"/>
        <v>1.4683883907824534E-05</v>
      </c>
      <c r="AA264" s="25">
        <f t="shared" si="75"/>
        <v>0.0007240605897516914</v>
      </c>
      <c r="AB264" s="72">
        <f t="shared" si="76"/>
        <v>0.0007240605897516914</v>
      </c>
      <c r="AC264" s="83">
        <f t="shared" si="92"/>
        <v>2300</v>
      </c>
      <c r="AD264" s="16"/>
      <c r="AJ264" s="13"/>
      <c r="AK264" s="13"/>
      <c r="AL264" s="13"/>
      <c r="AM264" s="13"/>
      <c r="AN264" s="13"/>
      <c r="AO264" s="13"/>
      <c r="AP264" s="13"/>
      <c r="AQ264" s="13"/>
    </row>
    <row r="265" spans="11:43" ht="12.75">
      <c r="K265" s="16">
        <v>2350</v>
      </c>
      <c r="L265" s="27">
        <f t="shared" si="78"/>
        <v>0.2756598903485134</v>
      </c>
      <c r="M265" s="17">
        <f t="shared" si="79"/>
        <v>1.427853968224312E-05</v>
      </c>
      <c r="N265" s="28">
        <f t="shared" si="80"/>
        <v>4.530200237204563E-07</v>
      </c>
      <c r="O265" s="25">
        <f t="shared" si="81"/>
        <v>215.9604631748092</v>
      </c>
      <c r="P265" s="25">
        <f t="shared" si="82"/>
        <v>1</v>
      </c>
      <c r="Q265" s="25">
        <f t="shared" si="83"/>
        <v>1.427853968224312E-05</v>
      </c>
      <c r="R265" s="28">
        <f t="shared" si="77"/>
        <v>1</v>
      </c>
      <c r="S265" s="25">
        <f t="shared" si="84"/>
        <v>1.427853968224312E-05</v>
      </c>
      <c r="T265" s="25">
        <f t="shared" si="85"/>
        <v>1.427853968224312E-05</v>
      </c>
      <c r="U265" s="28">
        <f t="shared" si="86"/>
        <v>1</v>
      </c>
      <c r="V265" s="17">
        <f t="shared" si="87"/>
        <v>1.427853968224312E-05</v>
      </c>
      <c r="W265" s="25">
        <f t="shared" si="88"/>
        <v>1</v>
      </c>
      <c r="X265" s="1">
        <f t="shared" si="89"/>
        <v>1.427853968224312E-05</v>
      </c>
      <c r="Y265" s="1">
        <f t="shared" si="90"/>
        <v>1.427853968224312E-05</v>
      </c>
      <c r="Z265" s="25">
        <f t="shared" si="91"/>
        <v>1.427853968224312E-05</v>
      </c>
      <c r="AA265" s="25">
        <f t="shared" si="75"/>
        <v>0.0017933779965263758</v>
      </c>
      <c r="AB265" s="72">
        <f t="shared" si="76"/>
        <v>0.0017933779965263758</v>
      </c>
      <c r="AC265" s="83">
        <f t="shared" si="92"/>
        <v>2350</v>
      </c>
      <c r="AD265" s="16"/>
      <c r="AJ265" s="13"/>
      <c r="AK265" s="13"/>
      <c r="AL265" s="13"/>
      <c r="AM265" s="13"/>
      <c r="AN265" s="13"/>
      <c r="AO265" s="13"/>
      <c r="AP265" s="13"/>
      <c r="AQ265" s="13"/>
    </row>
    <row r="266" spans="11:43" ht="12.75">
      <c r="K266" s="13">
        <v>2480</v>
      </c>
      <c r="L266" s="19">
        <f t="shared" si="78"/>
        <v>0.2738678066396533</v>
      </c>
      <c r="M266" s="13">
        <f t="shared" si="79"/>
        <v>1.3311891033547278E-05</v>
      </c>
      <c r="N266" s="26">
        <f t="shared" si="80"/>
        <v>3.9038817385252954E-07</v>
      </c>
      <c r="O266" s="26">
        <f t="shared" si="81"/>
        <v>250.60803759667698</v>
      </c>
      <c r="P266" s="26">
        <f t="shared" si="82"/>
        <v>1</v>
      </c>
      <c r="Q266" s="26">
        <f t="shared" si="83"/>
        <v>1.3311891033547278E-05</v>
      </c>
      <c r="R266" s="26">
        <f t="shared" si="77"/>
        <v>1</v>
      </c>
      <c r="S266" s="26">
        <f t="shared" si="84"/>
        <v>1.3311891033547278E-05</v>
      </c>
      <c r="T266" s="26">
        <f t="shared" si="85"/>
        <v>1.3311891033547278E-05</v>
      </c>
      <c r="U266" s="26">
        <f t="shared" si="86"/>
        <v>1</v>
      </c>
      <c r="V266" s="13">
        <f t="shared" si="87"/>
        <v>1.3311891033547278E-05</v>
      </c>
      <c r="W266" s="26">
        <f t="shared" si="88"/>
        <v>1</v>
      </c>
      <c r="X266" s="13">
        <f t="shared" si="89"/>
        <v>1.3311891033547278E-05</v>
      </c>
      <c r="Y266" s="13">
        <f t="shared" si="90"/>
        <v>1.3311891033547278E-05</v>
      </c>
      <c r="Z266" s="26">
        <f t="shared" si="91"/>
        <v>1.3311891033547278E-05</v>
      </c>
      <c r="AA266" s="26">
        <f t="shared" si="75"/>
        <v>0.0002648527496167438</v>
      </c>
      <c r="AB266" s="26">
        <f t="shared" si="76"/>
        <v>0.00026445037722076716</v>
      </c>
      <c r="AC266" s="82">
        <f t="shared" si="92"/>
        <v>2480</v>
      </c>
      <c r="AD266" s="13"/>
      <c r="AJ266" s="13"/>
      <c r="AK266" s="13"/>
      <c r="AL266" s="13"/>
      <c r="AM266" s="13"/>
      <c r="AN266" s="13"/>
      <c r="AO266" s="13"/>
      <c r="AP266" s="13"/>
      <c r="AQ266" s="13"/>
    </row>
    <row r="267" spans="11:43" ht="12.75">
      <c r="K267" s="16">
        <v>2500</v>
      </c>
      <c r="L267" s="27">
        <f t="shared" si="78"/>
        <v>0.27360295814769164</v>
      </c>
      <c r="M267" s="17">
        <f t="shared" si="79"/>
        <v>1.3173383928127099E-05</v>
      </c>
      <c r="N267" s="28">
        <f t="shared" si="80"/>
        <v>3.8181746283076104E-07</v>
      </c>
      <c r="O267" s="25">
        <f t="shared" si="81"/>
        <v>256.23347194441305</v>
      </c>
      <c r="P267" s="25">
        <f t="shared" si="82"/>
        <v>1</v>
      </c>
      <c r="Q267" s="25">
        <f t="shared" si="83"/>
        <v>1.3173383928127099E-05</v>
      </c>
      <c r="R267" s="28">
        <f t="shared" si="77"/>
        <v>1</v>
      </c>
      <c r="S267" s="25">
        <f t="shared" si="84"/>
        <v>1.3173383928127099E-05</v>
      </c>
      <c r="T267" s="25">
        <f t="shared" si="85"/>
        <v>1.3173383928127099E-05</v>
      </c>
      <c r="U267" s="28">
        <f t="shared" si="86"/>
        <v>0.9969455654054273</v>
      </c>
      <c r="V267" s="17">
        <f t="shared" si="87"/>
        <v>1.3133146688529441E-05</v>
      </c>
      <c r="W267" s="25">
        <f t="shared" si="88"/>
        <v>1</v>
      </c>
      <c r="X267" s="1">
        <f t="shared" si="89"/>
        <v>1.3173383928127099E-05</v>
      </c>
      <c r="Y267" s="1">
        <f t="shared" si="90"/>
        <v>1.3133146688529441E-05</v>
      </c>
      <c r="Z267" s="25">
        <f t="shared" si="91"/>
        <v>1.3133146688529441E-05</v>
      </c>
      <c r="AA267" s="25">
        <f aca="true" t="shared" si="93" ref="AA267:AA330">(M267+M268)/2*(K268-K267)</f>
        <v>0.0012845389397544125</v>
      </c>
      <c r="AB267" s="72">
        <f aca="true" t="shared" si="94" ref="AB267:AB330">(Z267+Z268)/2*(K268-K267)</f>
        <v>0.001271137046213111</v>
      </c>
      <c r="AC267" s="83">
        <f t="shared" si="92"/>
        <v>2500</v>
      </c>
      <c r="AD267" s="16"/>
      <c r="AJ267" s="13"/>
      <c r="AK267" s="13"/>
      <c r="AL267" s="13"/>
      <c r="AM267" s="13"/>
      <c r="AN267" s="13"/>
      <c r="AO267" s="13"/>
      <c r="AP267" s="13"/>
      <c r="AQ267" s="13"/>
    </row>
    <row r="268" spans="11:43" ht="12.75">
      <c r="K268" s="16">
        <v>2600</v>
      </c>
      <c r="L268" s="27">
        <f t="shared" si="78"/>
        <v>0.27231891157238386</v>
      </c>
      <c r="M268" s="17">
        <f t="shared" si="79"/>
        <v>1.251739486696115E-05</v>
      </c>
      <c r="N268" s="28">
        <f t="shared" si="80"/>
        <v>3.4259147778883496E-07</v>
      </c>
      <c r="O268" s="25">
        <f t="shared" si="81"/>
        <v>285.5716516405453</v>
      </c>
      <c r="P268" s="25">
        <f t="shared" si="82"/>
        <v>1</v>
      </c>
      <c r="Q268" s="25">
        <f t="shared" si="83"/>
        <v>1.251739486696115E-05</v>
      </c>
      <c r="R268" s="28">
        <f t="shared" si="77"/>
        <v>1</v>
      </c>
      <c r="S268" s="25">
        <f t="shared" si="84"/>
        <v>1.251739486696115E-05</v>
      </c>
      <c r="T268" s="25">
        <f t="shared" si="85"/>
        <v>1.251739486696115E-05</v>
      </c>
      <c r="U268" s="28">
        <f t="shared" si="86"/>
        <v>0.9818012746542302</v>
      </c>
      <c r="V268" s="17">
        <f t="shared" si="87"/>
        <v>1.2289594235732776E-05</v>
      </c>
      <c r="W268" s="25">
        <f t="shared" si="88"/>
        <v>1</v>
      </c>
      <c r="X268" s="1">
        <f t="shared" si="89"/>
        <v>1.251739486696115E-05</v>
      </c>
      <c r="Y268" s="1">
        <f t="shared" si="90"/>
        <v>1.2289594235732776E-05</v>
      </c>
      <c r="Z268" s="25">
        <f t="shared" si="91"/>
        <v>1.2289594235732776E-05</v>
      </c>
      <c r="AA268" s="25">
        <f t="shared" si="93"/>
        <v>0.0012217146956214244</v>
      </c>
      <c r="AB268" s="72">
        <f t="shared" si="94"/>
        <v>0.0011907121680546436</v>
      </c>
      <c r="AC268" s="83">
        <f t="shared" si="92"/>
        <v>2600</v>
      </c>
      <c r="AD268" s="16"/>
      <c r="AJ268" s="13"/>
      <c r="AK268" s="13"/>
      <c r="AL268" s="13"/>
      <c r="AM268" s="13"/>
      <c r="AN268" s="13"/>
      <c r="AO268" s="13"/>
      <c r="AP268" s="13"/>
      <c r="AQ268" s="13"/>
    </row>
    <row r="269" spans="11:43" ht="12.75">
      <c r="K269" s="16">
        <v>2700</v>
      </c>
      <c r="L269" s="27">
        <f t="shared" si="78"/>
        <v>0.2710976306860551</v>
      </c>
      <c r="M269" s="17">
        <f t="shared" si="79"/>
        <v>1.1916899045467338E-05</v>
      </c>
      <c r="N269" s="28">
        <f t="shared" si="80"/>
        <v>3.08652129333075E-07</v>
      </c>
      <c r="O269" s="25">
        <f t="shared" si="81"/>
        <v>316.97307373686374</v>
      </c>
      <c r="P269" s="25">
        <f t="shared" si="82"/>
        <v>1</v>
      </c>
      <c r="Q269" s="25">
        <f t="shared" si="83"/>
        <v>1.1916899045467338E-05</v>
      </c>
      <c r="R269" s="28">
        <f t="shared" si="77"/>
        <v>1</v>
      </c>
      <c r="S269" s="25">
        <f t="shared" si="84"/>
        <v>1.1916899045467338E-05</v>
      </c>
      <c r="T269" s="25">
        <f t="shared" si="85"/>
        <v>1.1916899045467338E-05</v>
      </c>
      <c r="U269" s="28">
        <f t="shared" si="86"/>
        <v>0.9670845646496908</v>
      </c>
      <c r="V269" s="17">
        <f t="shared" si="87"/>
        <v>1.1524649125360097E-05</v>
      </c>
      <c r="W269" s="25">
        <f t="shared" si="88"/>
        <v>1</v>
      </c>
      <c r="X269" s="1">
        <f t="shared" si="89"/>
        <v>1.1916899045467338E-05</v>
      </c>
      <c r="Y269" s="1">
        <f t="shared" si="90"/>
        <v>1.1524649125360097E-05</v>
      </c>
      <c r="Z269" s="25">
        <f t="shared" si="91"/>
        <v>1.1524649125360097E-05</v>
      </c>
      <c r="AA269" s="25">
        <f t="shared" si="93"/>
        <v>0.0011641153913590943</v>
      </c>
      <c r="AB269" s="72">
        <f t="shared" si="94"/>
        <v>0.0011176624457136265</v>
      </c>
      <c r="AC269" s="83">
        <f t="shared" si="92"/>
        <v>2700</v>
      </c>
      <c r="AD269" s="16"/>
      <c r="AJ269" s="13"/>
      <c r="AK269" s="13"/>
      <c r="AL269" s="13"/>
      <c r="AM269" s="13"/>
      <c r="AN269" s="13"/>
      <c r="AO269" s="13"/>
      <c r="AP269" s="13"/>
      <c r="AQ269" s="13"/>
    </row>
    <row r="270" spans="11:43" ht="12.75">
      <c r="K270" s="16">
        <v>2800</v>
      </c>
      <c r="L270" s="27">
        <f t="shared" si="78"/>
        <v>0.2699338992986412</v>
      </c>
      <c r="M270" s="17">
        <f t="shared" si="79"/>
        <v>1.1365408781714547E-05</v>
      </c>
      <c r="N270" s="28">
        <f t="shared" si="80"/>
        <v>2.7912931194091583E-07</v>
      </c>
      <c r="O270" s="25">
        <f t="shared" si="81"/>
        <v>350.49853227468174</v>
      </c>
      <c r="P270" s="25">
        <f t="shared" si="82"/>
        <v>1</v>
      </c>
      <c r="Q270" s="25">
        <f t="shared" si="83"/>
        <v>1.1365408781714547E-05</v>
      </c>
      <c r="R270" s="28">
        <f t="shared" si="77"/>
        <v>1</v>
      </c>
      <c r="S270" s="25">
        <f t="shared" si="84"/>
        <v>1.1365408781714547E-05</v>
      </c>
      <c r="T270" s="25">
        <f t="shared" si="85"/>
        <v>1.1365408781714547E-05</v>
      </c>
      <c r="U270" s="28">
        <f t="shared" si="86"/>
        <v>0.9527681755128976</v>
      </c>
      <c r="V270" s="17">
        <f t="shared" si="87"/>
        <v>1.0828599788912434E-05</v>
      </c>
      <c r="W270" s="25">
        <f t="shared" si="88"/>
        <v>1</v>
      </c>
      <c r="X270" s="1">
        <f t="shared" si="89"/>
        <v>1.1365408781714547E-05</v>
      </c>
      <c r="Y270" s="1">
        <f t="shared" si="90"/>
        <v>1.0828599788912434E-05</v>
      </c>
      <c r="Z270" s="25">
        <f t="shared" si="91"/>
        <v>1.0828599788912434E-05</v>
      </c>
      <c r="AA270" s="25">
        <f t="shared" si="93"/>
        <v>0.0011111399439549016</v>
      </c>
      <c r="AB270" s="72">
        <f t="shared" si="94"/>
        <v>0.0010510908016635684</v>
      </c>
      <c r="AC270" s="83">
        <f t="shared" si="92"/>
        <v>2800</v>
      </c>
      <c r="AD270" s="16"/>
      <c r="AJ270" s="13"/>
      <c r="AK270" s="13"/>
      <c r="AL270" s="13"/>
      <c r="AM270" s="13"/>
      <c r="AN270" s="13"/>
      <c r="AO270" s="13"/>
      <c r="AP270" s="13"/>
      <c r="AQ270" s="13"/>
    </row>
    <row r="271" spans="11:43" ht="12.75">
      <c r="K271" s="16">
        <v>2900</v>
      </c>
      <c r="L271" s="27">
        <f t="shared" si="78"/>
        <v>0.26882310074679344</v>
      </c>
      <c r="M271" s="17">
        <f t="shared" si="79"/>
        <v>1.0857390097383483E-05</v>
      </c>
      <c r="N271" s="28">
        <f t="shared" si="80"/>
        <v>2.5332032569163634E-07</v>
      </c>
      <c r="O271" s="25">
        <f t="shared" si="81"/>
        <v>386.20830714241777</v>
      </c>
      <c r="P271" s="25">
        <f t="shared" si="82"/>
        <v>1</v>
      </c>
      <c r="Q271" s="25">
        <f t="shared" si="83"/>
        <v>1.0857390097383483E-05</v>
      </c>
      <c r="R271" s="28">
        <f t="shared" si="77"/>
        <v>1</v>
      </c>
      <c r="S271" s="25">
        <f t="shared" si="84"/>
        <v>1.0857390097383483E-05</v>
      </c>
      <c r="T271" s="25">
        <f t="shared" si="85"/>
        <v>1.0857390097383483E-05</v>
      </c>
      <c r="U271" s="28">
        <f t="shared" si="86"/>
        <v>0.938827485512876</v>
      </c>
      <c r="V271" s="17">
        <f t="shared" si="87"/>
        <v>1.0193216244358935E-05</v>
      </c>
      <c r="W271" s="25">
        <f t="shared" si="88"/>
        <v>1</v>
      </c>
      <c r="X271" s="1">
        <f t="shared" si="89"/>
        <v>1.0857390097383483E-05</v>
      </c>
      <c r="Y271" s="1">
        <f t="shared" si="90"/>
        <v>1.0193216244358935E-05</v>
      </c>
      <c r="Z271" s="25">
        <f t="shared" si="91"/>
        <v>1.0193216244358935E-05</v>
      </c>
      <c r="AA271" s="25">
        <f t="shared" si="93"/>
        <v>0.001062274291198124</v>
      </c>
      <c r="AB271" s="72">
        <f t="shared" si="94"/>
        <v>0.000990234987381106</v>
      </c>
      <c r="AC271" s="83">
        <f t="shared" si="92"/>
        <v>2900</v>
      </c>
      <c r="AD271" s="16"/>
      <c r="AJ271" s="13"/>
      <c r="AK271" s="13"/>
      <c r="AL271" s="13"/>
      <c r="AM271" s="13"/>
      <c r="AN271" s="13"/>
      <c r="AO271" s="13"/>
      <c r="AP271" s="13"/>
      <c r="AQ271" s="13"/>
    </row>
    <row r="272" spans="11:43" ht="12.75">
      <c r="K272" s="16">
        <v>3000</v>
      </c>
      <c r="L272" s="27">
        <f t="shared" si="78"/>
        <v>0.26776113119125455</v>
      </c>
      <c r="M272" s="17">
        <f t="shared" si="79"/>
        <v>1.0388095726578998E-05</v>
      </c>
      <c r="N272" s="28">
        <f t="shared" si="80"/>
        <v>2.3065331436725953E-07</v>
      </c>
      <c r="O272" s="25">
        <f t="shared" si="81"/>
        <v>424.16218652013464</v>
      </c>
      <c r="P272" s="25">
        <f t="shared" si="82"/>
        <v>1</v>
      </c>
      <c r="Q272" s="25">
        <f t="shared" si="83"/>
        <v>1.0388095726578998E-05</v>
      </c>
      <c r="R272" s="28">
        <f t="shared" si="77"/>
        <v>1</v>
      </c>
      <c r="S272" s="25">
        <f t="shared" si="84"/>
        <v>1.0388095726578998E-05</v>
      </c>
      <c r="T272" s="25">
        <f t="shared" si="85"/>
        <v>1.0388095726578998E-05</v>
      </c>
      <c r="U272" s="28">
        <f t="shared" si="86"/>
        <v>0.9252401745462573</v>
      </c>
      <c r="V272" s="17">
        <f t="shared" si="87"/>
        <v>9.611483503263182E-06</v>
      </c>
      <c r="W272" s="25">
        <f t="shared" si="88"/>
        <v>1</v>
      </c>
      <c r="X272" s="1">
        <f t="shared" si="89"/>
        <v>1.0388095726578998E-05</v>
      </c>
      <c r="Y272" s="1">
        <f t="shared" si="90"/>
        <v>9.611483503263182E-06</v>
      </c>
      <c r="Z272" s="25">
        <f t="shared" si="91"/>
        <v>9.611483503263182E-06</v>
      </c>
      <c r="AA272" s="25">
        <f t="shared" si="93"/>
        <v>0.0010170763740772434</v>
      </c>
      <c r="AB272" s="72">
        <f t="shared" si="94"/>
        <v>0.0009344436660373257</v>
      </c>
      <c r="AC272" s="83">
        <f t="shared" si="92"/>
        <v>3000</v>
      </c>
      <c r="AD272" s="16"/>
      <c r="AJ272" s="13"/>
      <c r="AK272" s="13"/>
      <c r="AL272" s="13"/>
      <c r="AM272" s="13"/>
      <c r="AN272" s="13"/>
      <c r="AO272" s="13"/>
      <c r="AP272" s="13"/>
      <c r="AQ272" s="13"/>
    </row>
    <row r="273" spans="11:43" ht="12.75">
      <c r="K273" s="16">
        <v>3100</v>
      </c>
      <c r="L273" s="27">
        <f t="shared" si="78"/>
        <v>0.2667443278588652</v>
      </c>
      <c r="M273" s="17">
        <f t="shared" si="79"/>
        <v>9.953431754965867E-06</v>
      </c>
      <c r="N273" s="28">
        <f t="shared" si="80"/>
        <v>2.1065957988665518E-07</v>
      </c>
      <c r="O273" s="25">
        <f t="shared" si="81"/>
        <v>464.4194876054169</v>
      </c>
      <c r="P273" s="25">
        <f t="shared" si="82"/>
        <v>1</v>
      </c>
      <c r="Q273" s="25">
        <f t="shared" si="83"/>
        <v>9.953431754965867E-06</v>
      </c>
      <c r="R273" s="28">
        <f t="shared" si="77"/>
        <v>1</v>
      </c>
      <c r="S273" s="25">
        <f t="shared" si="84"/>
        <v>9.953431754965867E-06</v>
      </c>
      <c r="T273" s="25">
        <f t="shared" si="85"/>
        <v>9.953431754965867E-06</v>
      </c>
      <c r="U273" s="28">
        <f t="shared" si="86"/>
        <v>0.9119859402215253</v>
      </c>
      <c r="V273" s="17">
        <f t="shared" si="87"/>
        <v>9.077389817483333E-06</v>
      </c>
      <c r="W273" s="25">
        <f t="shared" si="88"/>
        <v>1</v>
      </c>
      <c r="X273" s="1">
        <f t="shared" si="89"/>
        <v>9.953431754965867E-06</v>
      </c>
      <c r="Y273" s="1">
        <f t="shared" si="90"/>
        <v>9.077389817483333E-06</v>
      </c>
      <c r="Z273" s="25">
        <f t="shared" si="91"/>
        <v>9.077389817483333E-06</v>
      </c>
      <c r="AA273" s="25">
        <f t="shared" si="93"/>
        <v>0.0009751641021056838</v>
      </c>
      <c r="AB273" s="72">
        <f t="shared" si="94"/>
        <v>0.0008831573486087927</v>
      </c>
      <c r="AC273" s="83">
        <f t="shared" si="92"/>
        <v>3100</v>
      </c>
      <c r="AD273" s="16"/>
      <c r="AJ273" s="13"/>
      <c r="AK273" s="13"/>
      <c r="AL273" s="13"/>
      <c r="AM273" s="13"/>
      <c r="AN273" s="13"/>
      <c r="AO273" s="13"/>
      <c r="AP273" s="13"/>
      <c r="AQ273" s="13"/>
    </row>
    <row r="274" spans="11:43" ht="12.75">
      <c r="K274" s="16">
        <v>3200</v>
      </c>
      <c r="L274" s="27">
        <f t="shared" si="78"/>
        <v>0.26576940926471404</v>
      </c>
      <c r="M274" s="17">
        <f t="shared" si="79"/>
        <v>9.54985028714781E-06</v>
      </c>
      <c r="N274" s="28">
        <f t="shared" si="80"/>
        <v>1.9295241494571254E-07</v>
      </c>
      <c r="O274" s="25">
        <f t="shared" si="81"/>
        <v>507.03907581389257</v>
      </c>
      <c r="P274" s="25">
        <f t="shared" si="82"/>
        <v>1</v>
      </c>
      <c r="Q274" s="25">
        <f t="shared" si="83"/>
        <v>9.54985028714781E-06</v>
      </c>
      <c r="R274" s="28">
        <f t="shared" si="77"/>
        <v>1</v>
      </c>
      <c r="S274" s="25">
        <f t="shared" si="84"/>
        <v>9.54985028714781E-06</v>
      </c>
      <c r="T274" s="25">
        <f t="shared" si="85"/>
        <v>9.54985028714781E-06</v>
      </c>
      <c r="U274" s="28">
        <f t="shared" si="86"/>
        <v>0.8990462569080517</v>
      </c>
      <c r="V274" s="17">
        <f t="shared" si="87"/>
        <v>8.585757154692522E-06</v>
      </c>
      <c r="W274" s="25">
        <f t="shared" si="88"/>
        <v>1</v>
      </c>
      <c r="X274" s="1">
        <f t="shared" si="89"/>
        <v>9.54985028714781E-06</v>
      </c>
      <c r="Y274" s="1">
        <f t="shared" si="90"/>
        <v>8.585757154692522E-06</v>
      </c>
      <c r="Z274" s="25">
        <f t="shared" si="91"/>
        <v>8.585757154692522E-06</v>
      </c>
      <c r="AA274" s="25">
        <f t="shared" si="93"/>
        <v>0.000936205636098118</v>
      </c>
      <c r="AB274" s="72">
        <f t="shared" si="94"/>
        <v>0.0008358930817344823</v>
      </c>
      <c r="AC274" s="83">
        <f t="shared" si="92"/>
        <v>3200</v>
      </c>
      <c r="AD274" s="16"/>
      <c r="AJ274" s="13"/>
      <c r="AK274" s="13"/>
      <c r="AL274" s="13"/>
      <c r="AM274" s="13"/>
      <c r="AN274" s="13"/>
      <c r="AO274" s="13"/>
      <c r="AP274" s="13"/>
      <c r="AQ274" s="13"/>
    </row>
    <row r="275" spans="11:43" ht="12.75">
      <c r="K275" s="16">
        <v>3300</v>
      </c>
      <c r="L275" s="27">
        <f t="shared" si="78"/>
        <v>0.26483342511035624</v>
      </c>
      <c r="M275" s="17">
        <f t="shared" si="79"/>
        <v>9.174262434814552E-06</v>
      </c>
      <c r="N275" s="28">
        <f t="shared" si="80"/>
        <v>1.7721077300456904E-07</v>
      </c>
      <c r="O275" s="25">
        <f t="shared" si="81"/>
        <v>552.079382598316</v>
      </c>
      <c r="P275" s="25">
        <f t="shared" si="82"/>
        <v>1</v>
      </c>
      <c r="Q275" s="25">
        <f t="shared" si="83"/>
        <v>9.174262434814552E-06</v>
      </c>
      <c r="R275" s="28">
        <f t="shared" si="77"/>
        <v>1</v>
      </c>
      <c r="S275" s="25">
        <f t="shared" si="84"/>
        <v>9.174262434814552E-06</v>
      </c>
      <c r="T275" s="25">
        <f t="shared" si="85"/>
        <v>9.174262434814552E-06</v>
      </c>
      <c r="U275" s="28">
        <f t="shared" si="86"/>
        <v>0.8864041701202443</v>
      </c>
      <c r="V275" s="17">
        <f t="shared" si="87"/>
        <v>8.132104479997126E-06</v>
      </c>
      <c r="W275" s="25">
        <f t="shared" si="88"/>
        <v>1</v>
      </c>
      <c r="X275" s="1">
        <f t="shared" si="89"/>
        <v>9.174262434814552E-06</v>
      </c>
      <c r="Y275" s="1">
        <f t="shared" si="90"/>
        <v>8.132104479997126E-06</v>
      </c>
      <c r="Z275" s="25">
        <f t="shared" si="91"/>
        <v>8.132104479997126E-06</v>
      </c>
      <c r="AA275" s="25">
        <f t="shared" si="93"/>
        <v>0.0008999114867042299</v>
      </c>
      <c r="AB275" s="72">
        <f t="shared" si="94"/>
        <v>0.0007922320607161265</v>
      </c>
      <c r="AC275" s="83">
        <f t="shared" si="92"/>
        <v>3300</v>
      </c>
      <c r="AD275" s="16"/>
      <c r="AJ275" s="13"/>
      <c r="AK275" s="13"/>
      <c r="AL275" s="13"/>
      <c r="AM275" s="13"/>
      <c r="AN275" s="13"/>
      <c r="AO275" s="13"/>
      <c r="AP275" s="13"/>
      <c r="AQ275" s="13"/>
    </row>
    <row r="276" spans="11:43" ht="12.75">
      <c r="K276" s="16">
        <v>3400</v>
      </c>
      <c r="L276" s="27">
        <f t="shared" si="78"/>
        <v>0.2639337140521486</v>
      </c>
      <c r="M276" s="17">
        <f t="shared" si="79"/>
        <v>8.823967299270044E-06</v>
      </c>
      <c r="N276" s="28">
        <f t="shared" si="80"/>
        <v>1.631665637435507E-07</v>
      </c>
      <c r="O276" s="25">
        <f t="shared" si="81"/>
        <v>599.59842203884</v>
      </c>
      <c r="P276" s="25">
        <f t="shared" si="82"/>
        <v>1</v>
      </c>
      <c r="Q276" s="25">
        <f t="shared" si="83"/>
        <v>8.823967299270044E-06</v>
      </c>
      <c r="R276" s="28">
        <f t="shared" si="77"/>
        <v>1</v>
      </c>
      <c r="S276" s="25">
        <f t="shared" si="84"/>
        <v>8.823967299270044E-06</v>
      </c>
      <c r="T276" s="25">
        <f t="shared" si="85"/>
        <v>8.823967299270044E-06</v>
      </c>
      <c r="U276" s="28">
        <f t="shared" si="86"/>
        <v>0.8740441201502887</v>
      </c>
      <c r="V276" s="17">
        <f t="shared" si="87"/>
        <v>7.712536734325405E-06</v>
      </c>
      <c r="W276" s="25">
        <f t="shared" si="88"/>
        <v>1</v>
      </c>
      <c r="X276" s="1">
        <f t="shared" si="89"/>
        <v>8.823967299270044E-06</v>
      </c>
      <c r="Y276" s="1">
        <f t="shared" si="90"/>
        <v>7.712536734325405E-06</v>
      </c>
      <c r="Z276" s="25">
        <f t="shared" si="91"/>
        <v>7.712536734325405E-06</v>
      </c>
      <c r="AA276" s="25">
        <f t="shared" si="93"/>
        <v>0.0008660280469275295</v>
      </c>
      <c r="AB276" s="72">
        <f t="shared" si="94"/>
        <v>0.0007518095415550158</v>
      </c>
      <c r="AC276" s="83">
        <f t="shared" si="92"/>
        <v>3400</v>
      </c>
      <c r="AD276" s="16"/>
      <c r="AJ276" s="13"/>
      <c r="AK276" s="13"/>
      <c r="AL276" s="13"/>
      <c r="AM276" s="13"/>
      <c r="AN276" s="13"/>
      <c r="AO276" s="13"/>
      <c r="AP276" s="13"/>
      <c r="AQ276" s="13"/>
    </row>
    <row r="277" spans="11:43" ht="12.75">
      <c r="K277" s="16">
        <v>3500</v>
      </c>
      <c r="L277" s="27">
        <f t="shared" si="78"/>
        <v>0.2630678679129792</v>
      </c>
      <c r="M277" s="17">
        <f t="shared" si="79"/>
        <v>8.496593639280546E-06</v>
      </c>
      <c r="N277" s="28">
        <f t="shared" si="80"/>
        <v>1.5059469089438454E-07</v>
      </c>
      <c r="O277" s="25">
        <f t="shared" si="81"/>
        <v>649.6538063134395</v>
      </c>
      <c r="P277" s="25">
        <f t="shared" si="82"/>
        <v>1</v>
      </c>
      <c r="Q277" s="25">
        <f t="shared" si="83"/>
        <v>8.496593639280546E-06</v>
      </c>
      <c r="R277" s="28">
        <f t="shared" si="77"/>
        <v>1</v>
      </c>
      <c r="S277" s="25">
        <f t="shared" si="84"/>
        <v>8.496593639280546E-06</v>
      </c>
      <c r="T277" s="25">
        <f t="shared" si="85"/>
        <v>8.496593639280546E-06</v>
      </c>
      <c r="U277" s="28">
        <f t="shared" si="86"/>
        <v>0.8619517900581917</v>
      </c>
      <c r="V277" s="17">
        <f t="shared" si="87"/>
        <v>7.323654096774912E-06</v>
      </c>
      <c r="W277" s="25">
        <f t="shared" si="88"/>
        <v>1</v>
      </c>
      <c r="X277" s="1">
        <f t="shared" si="89"/>
        <v>8.496593639280546E-06</v>
      </c>
      <c r="Y277" s="1">
        <f t="shared" si="90"/>
        <v>7.323654096774912E-06</v>
      </c>
      <c r="Z277" s="25">
        <f t="shared" si="91"/>
        <v>7.323654096774912E-06</v>
      </c>
      <c r="AA277" s="25">
        <f t="shared" si="93"/>
        <v>0.0008343322655596669</v>
      </c>
      <c r="AB277" s="72">
        <f t="shared" si="94"/>
        <v>0.0007143065735675162</v>
      </c>
      <c r="AC277" s="83">
        <f t="shared" si="92"/>
        <v>3500</v>
      </c>
      <c r="AD277" s="16"/>
      <c r="AJ277" s="13"/>
      <c r="AK277" s="13"/>
      <c r="AL277" s="13"/>
      <c r="AM277" s="13"/>
      <c r="AN277" s="13"/>
      <c r="AO277" s="13"/>
      <c r="AP277" s="13"/>
      <c r="AQ277" s="13"/>
    </row>
    <row r="278" spans="11:43" ht="12.75">
      <c r="K278" s="16">
        <v>3600</v>
      </c>
      <c r="L278" s="27">
        <f t="shared" si="78"/>
        <v>0.26223370120190365</v>
      </c>
      <c r="M278" s="17">
        <f t="shared" si="79"/>
        <v>8.190051671912791E-06</v>
      </c>
      <c r="N278" s="28">
        <f t="shared" si="80"/>
        <v>1.39305182464464E-07</v>
      </c>
      <c r="O278" s="25">
        <f t="shared" si="81"/>
        <v>702.3027601653645</v>
      </c>
      <c r="P278" s="25">
        <f t="shared" si="82"/>
        <v>1</v>
      </c>
      <c r="Q278" s="25">
        <f t="shared" si="83"/>
        <v>8.190051671912791E-06</v>
      </c>
      <c r="R278" s="28">
        <f t="shared" si="77"/>
        <v>1</v>
      </c>
      <c r="S278" s="25">
        <f t="shared" si="84"/>
        <v>8.190051671912791E-06</v>
      </c>
      <c r="T278" s="25">
        <f t="shared" si="85"/>
        <v>8.190051671912791E-06</v>
      </c>
      <c r="U278" s="28">
        <f t="shared" si="86"/>
        <v>0.8501139740610846</v>
      </c>
      <c r="V278" s="17">
        <f t="shared" si="87"/>
        <v>6.9624773745754125E-06</v>
      </c>
      <c r="W278" s="25">
        <f t="shared" si="88"/>
        <v>1</v>
      </c>
      <c r="X278" s="1">
        <f t="shared" si="89"/>
        <v>8.190051671912791E-06</v>
      </c>
      <c r="Y278" s="1">
        <f t="shared" si="90"/>
        <v>6.9624773745754125E-06</v>
      </c>
      <c r="Z278" s="25">
        <f t="shared" si="91"/>
        <v>6.9624773745754125E-06</v>
      </c>
      <c r="AA278" s="25">
        <f t="shared" si="93"/>
        <v>0.0008046272347008508</v>
      </c>
      <c r="AB278" s="72">
        <f t="shared" si="94"/>
        <v>0.0006794431839057181</v>
      </c>
      <c r="AC278" s="83">
        <f t="shared" si="92"/>
        <v>3600</v>
      </c>
      <c r="AD278" s="16"/>
      <c r="AJ278" s="13"/>
      <c r="AK278" s="13"/>
      <c r="AL278" s="13"/>
      <c r="AM278" s="13"/>
      <c r="AN278" s="13"/>
      <c r="AO278" s="13"/>
      <c r="AP278" s="13"/>
      <c r="AQ278" s="13"/>
    </row>
    <row r="279" spans="11:43" ht="12.75">
      <c r="K279" s="16">
        <v>3700</v>
      </c>
      <c r="L279" s="27">
        <f t="shared" si="78"/>
        <v>0.2614292250316974</v>
      </c>
      <c r="M279" s="17">
        <f t="shared" si="79"/>
        <v>7.902493022104228E-06</v>
      </c>
      <c r="N279" s="28">
        <f t="shared" si="80"/>
        <v>1.291369304571617E-07</v>
      </c>
      <c r="O279" s="25">
        <f t="shared" si="81"/>
        <v>757.602134445864</v>
      </c>
      <c r="P279" s="25">
        <f t="shared" si="82"/>
        <v>1</v>
      </c>
      <c r="Q279" s="25">
        <f t="shared" si="83"/>
        <v>7.902493022104228E-06</v>
      </c>
      <c r="R279" s="28">
        <f t="shared" si="77"/>
        <v>1</v>
      </c>
      <c r="S279" s="25">
        <f t="shared" si="84"/>
        <v>7.902493022104228E-06</v>
      </c>
      <c r="T279" s="25">
        <f t="shared" si="85"/>
        <v>7.902493022104228E-06</v>
      </c>
      <c r="U279" s="28">
        <f t="shared" si="86"/>
        <v>0.8385184630981826</v>
      </c>
      <c r="V279" s="17">
        <f t="shared" si="87"/>
        <v>6.626386303538949E-06</v>
      </c>
      <c r="W279" s="25">
        <f t="shared" si="88"/>
        <v>1</v>
      </c>
      <c r="X279" s="1">
        <f t="shared" si="89"/>
        <v>7.902493022104228E-06</v>
      </c>
      <c r="Y279" s="1">
        <f t="shared" si="90"/>
        <v>6.626386303538949E-06</v>
      </c>
      <c r="Z279" s="25">
        <f t="shared" si="91"/>
        <v>6.626386303538949E-06</v>
      </c>
      <c r="AA279" s="25">
        <f t="shared" si="93"/>
        <v>0.0007767385144472594</v>
      </c>
      <c r="AB279" s="72">
        <f t="shared" si="94"/>
        <v>0.0006469727276802797</v>
      </c>
      <c r="AC279" s="83">
        <f t="shared" si="92"/>
        <v>3700</v>
      </c>
      <c r="AD279" s="16"/>
      <c r="AJ279" s="13"/>
      <c r="AK279" s="13"/>
      <c r="AL279" s="13"/>
      <c r="AM279" s="13"/>
      <c r="AN279" s="13"/>
      <c r="AO279" s="13"/>
      <c r="AP279" s="13"/>
      <c r="AQ279" s="13"/>
    </row>
    <row r="280" spans="11:43" ht="12.75">
      <c r="K280" s="16">
        <v>3800</v>
      </c>
      <c r="L280" s="27">
        <f t="shared" si="78"/>
        <v>0.2606526247002705</v>
      </c>
      <c r="M280" s="17">
        <f t="shared" si="79"/>
        <v>7.632277266840962E-06</v>
      </c>
      <c r="N280" s="28">
        <f t="shared" si="80"/>
        <v>1.1995267813753521E-07</v>
      </c>
      <c r="O280" s="25">
        <f t="shared" si="81"/>
        <v>815.6084188296147</v>
      </c>
      <c r="P280" s="25">
        <f t="shared" si="82"/>
        <v>1</v>
      </c>
      <c r="Q280" s="25">
        <f t="shared" si="83"/>
        <v>7.632277266840962E-06</v>
      </c>
      <c r="R280" s="28">
        <f t="shared" si="77"/>
        <v>1</v>
      </c>
      <c r="S280" s="25">
        <f t="shared" si="84"/>
        <v>7.632277266840962E-06</v>
      </c>
      <c r="T280" s="25">
        <f t="shared" si="85"/>
        <v>7.632277266840962E-06</v>
      </c>
      <c r="U280" s="28">
        <f t="shared" si="86"/>
        <v>0.8271539449299457</v>
      </c>
      <c r="V280" s="17">
        <f t="shared" si="87"/>
        <v>6.313068250066646E-06</v>
      </c>
      <c r="W280" s="25">
        <f t="shared" si="88"/>
        <v>1</v>
      </c>
      <c r="X280" s="1">
        <f t="shared" si="89"/>
        <v>7.632277266840962E-06</v>
      </c>
      <c r="Y280" s="1">
        <f t="shared" si="90"/>
        <v>6.313068250066646E-06</v>
      </c>
      <c r="Z280" s="25">
        <f t="shared" si="91"/>
        <v>6.313068250066646E-06</v>
      </c>
      <c r="AA280" s="25">
        <f t="shared" si="93"/>
        <v>0.0007505110557500224</v>
      </c>
      <c r="AB280" s="72">
        <f t="shared" si="94"/>
        <v>0.0006166771797121033</v>
      </c>
      <c r="AC280" s="83">
        <f t="shared" si="92"/>
        <v>3800</v>
      </c>
      <c r="AD280" s="16"/>
      <c r="AJ280" s="13"/>
      <c r="AK280" s="13"/>
      <c r="AL280" s="13"/>
      <c r="AM280" s="13"/>
      <c r="AN280" s="13"/>
      <c r="AO280" s="13"/>
      <c r="AP280" s="13"/>
      <c r="AQ280" s="13"/>
    </row>
    <row r="281" spans="11:43" ht="12.75">
      <c r="K281" s="16">
        <v>3900</v>
      </c>
      <c r="L281" s="27">
        <f t="shared" si="78"/>
        <v>0.2599022403401606</v>
      </c>
      <c r="M281" s="17">
        <f t="shared" si="79"/>
        <v>7.377943848159486E-06</v>
      </c>
      <c r="N281" s="28">
        <f t="shared" si="80"/>
        <v>1.1163498129713256E-07</v>
      </c>
      <c r="O281" s="25">
        <f t="shared" si="81"/>
        <v>876.3777537592131</v>
      </c>
      <c r="P281" s="25">
        <f t="shared" si="82"/>
        <v>1</v>
      </c>
      <c r="Q281" s="25">
        <f t="shared" si="83"/>
        <v>7.377943848159486E-06</v>
      </c>
      <c r="R281" s="28">
        <f t="shared" si="77"/>
        <v>1</v>
      </c>
      <c r="S281" s="25">
        <f t="shared" si="84"/>
        <v>7.377943848159486E-06</v>
      </c>
      <c r="T281" s="25">
        <f t="shared" si="85"/>
        <v>7.377943848159486E-06</v>
      </c>
      <c r="U281" s="28">
        <f t="shared" si="86"/>
        <v>0.8160099165944856</v>
      </c>
      <c r="V281" s="17">
        <f t="shared" si="87"/>
        <v>6.02047534417542E-06</v>
      </c>
      <c r="W281" s="25">
        <f t="shared" si="88"/>
        <v>1</v>
      </c>
      <c r="X281" s="1">
        <f t="shared" si="89"/>
        <v>7.377943848159486E-06</v>
      </c>
      <c r="Y281" s="1">
        <f t="shared" si="90"/>
        <v>6.02047534417542E-06</v>
      </c>
      <c r="Z281" s="25">
        <f t="shared" si="91"/>
        <v>6.02047534417542E-06</v>
      </c>
      <c r="AA281" s="25">
        <f t="shared" si="93"/>
        <v>0.0007258066114953592</v>
      </c>
      <c r="AB281" s="72">
        <f t="shared" si="94"/>
        <v>0.0005883631914829677</v>
      </c>
      <c r="AC281" s="83">
        <f t="shared" si="92"/>
        <v>3900</v>
      </c>
      <c r="AD281" s="16"/>
      <c r="AJ281" s="13"/>
      <c r="AK281" s="13"/>
      <c r="AL281" s="13"/>
      <c r="AM281" s="13"/>
      <c r="AN281" s="13"/>
      <c r="AO281" s="13"/>
      <c r="AP281" s="13"/>
      <c r="AQ281" s="13"/>
    </row>
    <row r="282" spans="11:43" ht="12.75">
      <c r="K282" s="16">
        <v>4000</v>
      </c>
      <c r="L282" s="27">
        <f t="shared" si="78"/>
        <v>0.25917655014972535</v>
      </c>
      <c r="M282" s="17">
        <f t="shared" si="79"/>
        <v>7.138188381747698E-06</v>
      </c>
      <c r="N282" s="28">
        <f t="shared" si="80"/>
        <v>1.0408293514673458E-07</v>
      </c>
      <c r="O282" s="25">
        <f t="shared" si="81"/>
        <v>939.9659417003112</v>
      </c>
      <c r="P282" s="25">
        <f t="shared" si="82"/>
        <v>1</v>
      </c>
      <c r="Q282" s="25">
        <f t="shared" si="83"/>
        <v>7.138188381747698E-06</v>
      </c>
      <c r="R282" s="28">
        <f t="shared" si="77"/>
        <v>1</v>
      </c>
      <c r="S282" s="25">
        <f t="shared" si="84"/>
        <v>7.138188381747698E-06</v>
      </c>
      <c r="T282" s="25">
        <f t="shared" si="85"/>
        <v>7.138188381747698E-06</v>
      </c>
      <c r="U282" s="28">
        <f t="shared" si="86"/>
        <v>0.8050766074174276</v>
      </c>
      <c r="V282" s="17">
        <f t="shared" si="87"/>
        <v>5.746788485483934E-06</v>
      </c>
      <c r="W282" s="25">
        <f t="shared" si="88"/>
        <v>1</v>
      </c>
      <c r="X282" s="1">
        <f t="shared" si="89"/>
        <v>7.138188381747698E-06</v>
      </c>
      <c r="Y282" s="1">
        <f t="shared" si="90"/>
        <v>5.746788485483934E-06</v>
      </c>
      <c r="Z282" s="25">
        <f t="shared" si="91"/>
        <v>5.746788485483934E-06</v>
      </c>
      <c r="AA282" s="25">
        <f t="shared" si="93"/>
        <v>0.0007025015482673246</v>
      </c>
      <c r="AB282" s="72">
        <f t="shared" si="94"/>
        <v>0.0005618587733951386</v>
      </c>
      <c r="AC282" s="83">
        <f t="shared" si="92"/>
        <v>4000</v>
      </c>
      <c r="AD282" s="16"/>
      <c r="AJ282" s="13"/>
      <c r="AK282" s="13"/>
      <c r="AL282" s="13"/>
      <c r="AM282" s="13"/>
      <c r="AN282" s="13"/>
      <c r="AO282" s="13"/>
      <c r="AP282" s="13"/>
      <c r="AQ282" s="13"/>
    </row>
    <row r="283" spans="11:43" ht="12.75">
      <c r="K283" s="16">
        <v>4100</v>
      </c>
      <c r="L283" s="27">
        <f t="shared" si="78"/>
        <v>0.2584741558067863</v>
      </c>
      <c r="M283" s="17">
        <f t="shared" si="79"/>
        <v>6.911842583598793E-06</v>
      </c>
      <c r="N283" s="28">
        <f t="shared" si="80"/>
        <v>9.720950694212849E-08</v>
      </c>
      <c r="O283" s="25">
        <f t="shared" si="81"/>
        <v>1006.4284577472071</v>
      </c>
      <c r="P283" s="25">
        <f t="shared" si="82"/>
        <v>1</v>
      </c>
      <c r="Q283" s="25">
        <f t="shared" si="83"/>
        <v>6.911842583598793E-06</v>
      </c>
      <c r="R283" s="28">
        <f t="shared" si="77"/>
        <v>1</v>
      </c>
      <c r="S283" s="25">
        <f t="shared" si="84"/>
        <v>6.911842583598793E-06</v>
      </c>
      <c r="T283" s="25">
        <f t="shared" si="85"/>
        <v>6.911842583598793E-06</v>
      </c>
      <c r="U283" s="28">
        <f t="shared" si="86"/>
        <v>0.7943449110729248</v>
      </c>
      <c r="V283" s="17">
        <f t="shared" si="87"/>
        <v>5.490386982418838E-06</v>
      </c>
      <c r="W283" s="25">
        <f t="shared" si="88"/>
        <v>1</v>
      </c>
      <c r="X283" s="1">
        <f t="shared" si="89"/>
        <v>6.911842583598793E-06</v>
      </c>
      <c r="Y283" s="1">
        <f t="shared" si="90"/>
        <v>5.490386982418838E-06</v>
      </c>
      <c r="Z283" s="25">
        <f t="shared" si="91"/>
        <v>5.490386982418838E-06</v>
      </c>
      <c r="AA283" s="25">
        <f t="shared" si="93"/>
        <v>0.0006804849886707962</v>
      </c>
      <c r="AB283" s="72">
        <f t="shared" si="94"/>
        <v>0.0005370104907340708</v>
      </c>
      <c r="AC283" s="83">
        <f t="shared" si="92"/>
        <v>4100</v>
      </c>
      <c r="AD283" s="16"/>
      <c r="AJ283" s="13"/>
      <c r="AK283" s="13"/>
      <c r="AL283" s="13"/>
      <c r="AM283" s="13"/>
      <c r="AN283" s="13"/>
      <c r="AO283" s="13"/>
      <c r="AP283" s="13"/>
      <c r="AQ283" s="13"/>
    </row>
    <row r="284" spans="11:43" ht="12.75">
      <c r="K284" s="16">
        <v>4200</v>
      </c>
      <c r="L284" s="27">
        <f t="shared" si="78"/>
        <v>0.2577937697352845</v>
      </c>
      <c r="M284" s="17">
        <f t="shared" si="79"/>
        <v>6.697857189817133E-06</v>
      </c>
      <c r="N284" s="28">
        <f t="shared" si="80"/>
        <v>9.093935077388685E-08</v>
      </c>
      <c r="O284" s="25">
        <f t="shared" si="81"/>
        <v>1075.8204596532687</v>
      </c>
      <c r="P284" s="25">
        <f t="shared" si="82"/>
        <v>1</v>
      </c>
      <c r="Q284" s="25">
        <f t="shared" si="83"/>
        <v>6.697857189817133E-06</v>
      </c>
      <c r="R284" s="28">
        <f t="shared" si="77"/>
        <v>1</v>
      </c>
      <c r="S284" s="25">
        <f t="shared" si="84"/>
        <v>6.697857189817133E-06</v>
      </c>
      <c r="T284" s="25">
        <f t="shared" si="85"/>
        <v>6.697857189817133E-06</v>
      </c>
      <c r="U284" s="28">
        <f t="shared" si="86"/>
        <v>0.7838063254385259</v>
      </c>
      <c r="V284" s="17">
        <f t="shared" si="87"/>
        <v>5.2498228322625785E-06</v>
      </c>
      <c r="W284" s="25">
        <f t="shared" si="88"/>
        <v>1</v>
      </c>
      <c r="X284" s="1">
        <f t="shared" si="89"/>
        <v>6.697857189817133E-06</v>
      </c>
      <c r="Y284" s="1">
        <f t="shared" si="90"/>
        <v>5.2498228322625785E-06</v>
      </c>
      <c r="Z284" s="25">
        <f t="shared" si="91"/>
        <v>5.2498228322625785E-06</v>
      </c>
      <c r="AA284" s="25">
        <f t="shared" si="93"/>
        <v>0.000659657227717171</v>
      </c>
      <c r="AB284" s="72">
        <f t="shared" si="94"/>
        <v>0.00051368108377036</v>
      </c>
      <c r="AC284" s="83">
        <f t="shared" si="92"/>
        <v>4200</v>
      </c>
      <c r="AD284" s="16"/>
      <c r="AJ284" s="13"/>
      <c r="AK284" s="13"/>
      <c r="AL284" s="13"/>
      <c r="AM284" s="13"/>
      <c r="AN284" s="13"/>
      <c r="AO284" s="13"/>
      <c r="AP284" s="13"/>
      <c r="AQ284" s="13"/>
    </row>
    <row r="285" spans="11:43" ht="12.75">
      <c r="K285" s="16">
        <v>4300</v>
      </c>
      <c r="L285" s="27">
        <f t="shared" si="78"/>
        <v>0.25713420395177017</v>
      </c>
      <c r="M285" s="17">
        <f t="shared" si="79"/>
        <v>6.4952873645262885E-06</v>
      </c>
      <c r="N285" s="28">
        <f t="shared" si="80"/>
        <v>8.520700839810392E-08</v>
      </c>
      <c r="O285" s="25">
        <f t="shared" si="81"/>
        <v>1148.1967972990103</v>
      </c>
      <c r="P285" s="25">
        <f t="shared" si="82"/>
        <v>1</v>
      </c>
      <c r="Q285" s="25">
        <f t="shared" si="83"/>
        <v>6.4952873645262885E-06</v>
      </c>
      <c r="R285" s="28">
        <f t="shared" si="77"/>
        <v>1</v>
      </c>
      <c r="S285" s="25">
        <f t="shared" si="84"/>
        <v>6.4952873645262885E-06</v>
      </c>
      <c r="T285" s="25">
        <f t="shared" si="85"/>
        <v>6.4952873645262885E-06</v>
      </c>
      <c r="U285" s="28">
        <f t="shared" si="86"/>
        <v>0.7734528991868577</v>
      </c>
      <c r="V285" s="17">
        <f t="shared" si="87"/>
        <v>5.023798843144622E-06</v>
      </c>
      <c r="W285" s="25">
        <f t="shared" si="88"/>
        <v>1</v>
      </c>
      <c r="X285" s="1">
        <f t="shared" si="89"/>
        <v>6.4952873645262885E-06</v>
      </c>
      <c r="Y285" s="1">
        <f t="shared" si="90"/>
        <v>5.023798843144622E-06</v>
      </c>
      <c r="Z285" s="25">
        <f t="shared" si="91"/>
        <v>5.023798843144622E-06</v>
      </c>
      <c r="AA285" s="25">
        <f t="shared" si="93"/>
        <v>0.0006399283775018948</v>
      </c>
      <c r="AB285" s="72">
        <f t="shared" si="94"/>
        <v>0.0004917474397250541</v>
      </c>
      <c r="AC285" s="83">
        <f t="shared" si="92"/>
        <v>4300</v>
      </c>
      <c r="AD285" s="16"/>
      <c r="AJ285" s="13"/>
      <c r="AK285" s="13"/>
      <c r="AL285" s="13"/>
      <c r="AM285" s="13"/>
      <c r="AN285" s="13"/>
      <c r="AO285" s="13"/>
      <c r="AP285" s="13"/>
      <c r="AQ285" s="13"/>
    </row>
    <row r="286" spans="11:43" ht="12.75">
      <c r="K286" s="16">
        <v>4400</v>
      </c>
      <c r="L286" s="27">
        <f t="shared" si="78"/>
        <v>0.2564943602641345</v>
      </c>
      <c r="M286" s="17">
        <f t="shared" si="79"/>
        <v>6.303280185511607E-06</v>
      </c>
      <c r="N286" s="28">
        <f t="shared" si="80"/>
        <v>7.995542084990607E-08</v>
      </c>
      <c r="O286" s="25">
        <f t="shared" si="81"/>
        <v>1223.612021676298</v>
      </c>
      <c r="P286" s="25">
        <f t="shared" si="82"/>
        <v>1</v>
      </c>
      <c r="Q286" s="25">
        <f t="shared" si="83"/>
        <v>6.303280185511607E-06</v>
      </c>
      <c r="R286" s="28">
        <f t="shared" si="77"/>
        <v>1</v>
      </c>
      <c r="S286" s="25">
        <f t="shared" si="84"/>
        <v>6.303280185511607E-06</v>
      </c>
      <c r="T286" s="25">
        <f t="shared" si="85"/>
        <v>6.303280185511607E-06</v>
      </c>
      <c r="U286" s="28">
        <f t="shared" si="86"/>
        <v>0.7632771842214978</v>
      </c>
      <c r="V286" s="17">
        <f t="shared" si="87"/>
        <v>4.8111499513564594E-06</v>
      </c>
      <c r="W286" s="25">
        <f t="shared" si="88"/>
        <v>1</v>
      </c>
      <c r="X286" s="1">
        <f t="shared" si="89"/>
        <v>6.303280185511607E-06</v>
      </c>
      <c r="Y286" s="1">
        <f t="shared" si="90"/>
        <v>4.8111499513564594E-06</v>
      </c>
      <c r="Z286" s="25">
        <f t="shared" si="91"/>
        <v>4.8111499513564594E-06</v>
      </c>
      <c r="AA286" s="25">
        <f t="shared" si="93"/>
        <v>0.0006212172028988738</v>
      </c>
      <c r="AB286" s="72">
        <f t="shared" si="94"/>
        <v>0.0004710988579643596</v>
      </c>
      <c r="AC286" s="83">
        <f t="shared" si="92"/>
        <v>4400</v>
      </c>
      <c r="AD286" s="16"/>
      <c r="AJ286" s="13"/>
      <c r="AK286" s="13"/>
      <c r="AL286" s="13"/>
      <c r="AM286" s="13"/>
      <c r="AN286" s="13"/>
      <c r="AO286" s="13"/>
      <c r="AP286" s="13"/>
      <c r="AQ286" s="13"/>
    </row>
    <row r="287" spans="11:43" ht="12.75">
      <c r="K287" s="16">
        <v>4500</v>
      </c>
      <c r="L287" s="27">
        <f t="shared" si="78"/>
        <v>0.2558732216321252</v>
      </c>
      <c r="M287" s="17">
        <f t="shared" si="79"/>
        <v>6.121063872465868E-06</v>
      </c>
      <c r="N287" s="28">
        <f t="shared" si="80"/>
        <v>7.513469157334158E-08</v>
      </c>
      <c r="O287" s="25">
        <f t="shared" si="81"/>
        <v>1302.1203934088587</v>
      </c>
      <c r="P287" s="25">
        <f t="shared" si="82"/>
        <v>1</v>
      </c>
      <c r="Q287" s="25">
        <f t="shared" si="83"/>
        <v>6.121063872465868E-06</v>
      </c>
      <c r="R287" s="28">
        <f t="shared" si="77"/>
        <v>1</v>
      </c>
      <c r="S287" s="25">
        <f t="shared" si="84"/>
        <v>6.121063872465868E-06</v>
      </c>
      <c r="T287" s="25">
        <f t="shared" si="85"/>
        <v>6.121063872465868E-06</v>
      </c>
      <c r="U287" s="28">
        <f t="shared" si="86"/>
        <v>0.7532721932001767</v>
      </c>
      <c r="V287" s="17">
        <f t="shared" si="87"/>
        <v>4.610827207930731E-06</v>
      </c>
      <c r="W287" s="25">
        <f t="shared" si="88"/>
        <v>1</v>
      </c>
      <c r="X287" s="1">
        <f t="shared" si="89"/>
        <v>6.121063872465868E-06</v>
      </c>
      <c r="Y287" s="1">
        <f t="shared" si="90"/>
        <v>4.610827207930731E-06</v>
      </c>
      <c r="Z287" s="25">
        <f t="shared" si="91"/>
        <v>4.610827207930731E-06</v>
      </c>
      <c r="AA287" s="25">
        <f t="shared" si="93"/>
        <v>0.0006034501177645188</v>
      </c>
      <c r="AB287" s="72">
        <f t="shared" si="94"/>
        <v>0.00045163556061704837</v>
      </c>
      <c r="AC287" s="83">
        <f t="shared" si="92"/>
        <v>4500</v>
      </c>
      <c r="AD287" s="16"/>
      <c r="AJ287" s="13"/>
      <c r="AK287" s="13"/>
      <c r="AL287" s="13"/>
      <c r="AM287" s="13"/>
      <c r="AN287" s="13"/>
      <c r="AO287" s="13"/>
      <c r="AP287" s="13"/>
      <c r="AQ287" s="13"/>
    </row>
    <row r="288" spans="11:43" ht="12.75">
      <c r="K288" s="16">
        <v>4600</v>
      </c>
      <c r="L288" s="27">
        <f t="shared" si="78"/>
        <v>0.25526984452958307</v>
      </c>
      <c r="M288" s="17">
        <f t="shared" si="79"/>
        <v>5.947938482824509E-06</v>
      </c>
      <c r="N288" s="28">
        <f t="shared" si="80"/>
        <v>7.070105412240476E-08</v>
      </c>
      <c r="O288" s="25">
        <f t="shared" si="81"/>
        <v>1383.775890819846</v>
      </c>
      <c r="P288" s="25">
        <f t="shared" si="82"/>
        <v>1</v>
      </c>
      <c r="Q288" s="25">
        <f t="shared" si="83"/>
        <v>5.947938482824509E-06</v>
      </c>
      <c r="R288" s="28">
        <f t="shared" si="77"/>
        <v>1</v>
      </c>
      <c r="S288" s="25">
        <f t="shared" si="84"/>
        <v>5.947938482824509E-06</v>
      </c>
      <c r="T288" s="25">
        <f t="shared" si="85"/>
        <v>5.947938482824509E-06</v>
      </c>
      <c r="U288" s="28">
        <f t="shared" si="86"/>
        <v>0.7434313615009696</v>
      </c>
      <c r="V288" s="17">
        <f t="shared" si="87"/>
        <v>4.421884004410237E-06</v>
      </c>
      <c r="W288" s="25">
        <f t="shared" si="88"/>
        <v>1</v>
      </c>
      <c r="X288" s="1">
        <f t="shared" si="89"/>
        <v>5.947938482824509E-06</v>
      </c>
      <c r="Y288" s="1">
        <f t="shared" si="90"/>
        <v>4.421884004410237E-06</v>
      </c>
      <c r="Z288" s="25">
        <f t="shared" si="91"/>
        <v>4.421884004410237E-06</v>
      </c>
      <c r="AA288" s="25">
        <f t="shared" si="93"/>
        <v>0.0005865603165646786</v>
      </c>
      <c r="AB288" s="72">
        <f t="shared" si="94"/>
        <v>0.00043326740944865606</v>
      </c>
      <c r="AC288" s="83">
        <f t="shared" si="92"/>
        <v>4600</v>
      </c>
      <c r="AD288" s="16"/>
      <c r="AJ288" s="13"/>
      <c r="AK288" s="13"/>
      <c r="AL288" s="13"/>
      <c r="AM288" s="13"/>
      <c r="AN288" s="13"/>
      <c r="AO288" s="13"/>
      <c r="AP288" s="13"/>
      <c r="AQ288" s="13"/>
    </row>
    <row r="289" spans="11:43" ht="12.75">
      <c r="K289" s="16">
        <v>4700</v>
      </c>
      <c r="L289" s="27">
        <f t="shared" si="78"/>
        <v>0.25468335217333743</v>
      </c>
      <c r="M289" s="17">
        <f t="shared" si="79"/>
        <v>5.783267848469064E-06</v>
      </c>
      <c r="N289" s="28">
        <f t="shared" si="80"/>
        <v>6.661600704093347E-08</v>
      </c>
      <c r="O289" s="25">
        <f t="shared" si="81"/>
        <v>1468.6322176292642</v>
      </c>
      <c r="P289" s="25">
        <f t="shared" si="82"/>
        <v>1</v>
      </c>
      <c r="Q289" s="25">
        <f t="shared" si="83"/>
        <v>5.783267848469064E-06</v>
      </c>
      <c r="R289" s="28">
        <f t="shared" si="77"/>
        <v>1</v>
      </c>
      <c r="S289" s="25">
        <f t="shared" si="84"/>
        <v>5.783267848469064E-06</v>
      </c>
      <c r="T289" s="25">
        <f t="shared" si="85"/>
        <v>5.783267848469064E-06</v>
      </c>
      <c r="U289" s="28">
        <f t="shared" si="86"/>
        <v>0.7337485130809229</v>
      </c>
      <c r="V289" s="17">
        <f t="shared" si="87"/>
        <v>4.2434641845628845E-06</v>
      </c>
      <c r="W289" s="25">
        <f t="shared" si="88"/>
        <v>1</v>
      </c>
      <c r="X289" s="1">
        <f t="shared" si="89"/>
        <v>5.783267848469064E-06</v>
      </c>
      <c r="Y289" s="1">
        <f t="shared" si="90"/>
        <v>4.2434641845628845E-06</v>
      </c>
      <c r="Z289" s="25">
        <f t="shared" si="91"/>
        <v>4.2434641845628845E-06</v>
      </c>
      <c r="AA289" s="25">
        <f t="shared" si="93"/>
        <v>0.0005704870207017785</v>
      </c>
      <c r="AB289" s="72">
        <f t="shared" si="94"/>
        <v>0.00041591279675866095</v>
      </c>
      <c r="AC289" s="83">
        <f t="shared" si="92"/>
        <v>4700</v>
      </c>
      <c r="AD289" s="16"/>
      <c r="AJ289" s="13"/>
      <c r="AK289" s="13"/>
      <c r="AL289" s="13"/>
      <c r="AM289" s="13"/>
      <c r="AN289" s="13"/>
      <c r="AO289" s="13"/>
      <c r="AP289" s="13"/>
      <c r="AQ289" s="13"/>
    </row>
    <row r="290" spans="11:43" ht="12.75">
      <c r="K290" s="16">
        <v>4800</v>
      </c>
      <c r="L290" s="27">
        <f t="shared" si="78"/>
        <v>0.2541129285043522</v>
      </c>
      <c r="M290" s="17">
        <f t="shared" si="79"/>
        <v>5.626472565566504E-06</v>
      </c>
      <c r="N290" s="28">
        <f t="shared" si="80"/>
        <v>6.284558599171435E-08</v>
      </c>
      <c r="O290" s="25">
        <f t="shared" si="81"/>
        <v>1556.7428102751944</v>
      </c>
      <c r="P290" s="25">
        <f t="shared" si="82"/>
        <v>1</v>
      </c>
      <c r="Q290" s="25">
        <f t="shared" si="83"/>
        <v>5.626472565566504E-06</v>
      </c>
      <c r="R290" s="28">
        <f t="shared" si="77"/>
        <v>1</v>
      </c>
      <c r="S290" s="25">
        <f t="shared" si="84"/>
        <v>5.626472565566504E-06</v>
      </c>
      <c r="T290" s="25">
        <f t="shared" si="85"/>
        <v>5.626472565566504E-06</v>
      </c>
      <c r="U290" s="28">
        <f t="shared" si="86"/>
        <v>0.7242178297549493</v>
      </c>
      <c r="V290" s="17">
        <f t="shared" si="87"/>
        <v>4.074791750610335E-06</v>
      </c>
      <c r="W290" s="25">
        <f t="shared" si="88"/>
        <v>1</v>
      </c>
      <c r="X290" s="1">
        <f t="shared" si="89"/>
        <v>5.626472565566504E-06</v>
      </c>
      <c r="Y290" s="1">
        <f t="shared" si="90"/>
        <v>4.074791750610335E-06</v>
      </c>
      <c r="Z290" s="25">
        <f t="shared" si="91"/>
        <v>4.074791750610335E-06</v>
      </c>
      <c r="AA290" s="25">
        <f t="shared" si="93"/>
        <v>0.0005551748223504384</v>
      </c>
      <c r="AB290" s="72">
        <f t="shared" si="94"/>
        <v>0.0003994976836560287</v>
      </c>
      <c r="AC290" s="83">
        <f t="shared" si="92"/>
        <v>4800</v>
      </c>
      <c r="AD290" s="16"/>
      <c r="AJ290" s="13"/>
      <c r="AK290" s="13"/>
      <c r="AL290" s="13"/>
      <c r="AM290" s="13"/>
      <c r="AN290" s="13"/>
      <c r="AO290" s="13"/>
      <c r="AP290" s="13"/>
      <c r="AQ290" s="13"/>
    </row>
    <row r="291" spans="11:43" ht="12.75">
      <c r="K291" s="16">
        <v>4900</v>
      </c>
      <c r="L291" s="27">
        <f t="shared" si="78"/>
        <v>0.2535578128238502</v>
      </c>
      <c r="M291" s="17">
        <f t="shared" si="79"/>
        <v>5.477023881442263E-06</v>
      </c>
      <c r="N291" s="28">
        <f t="shared" si="80"/>
        <v>5.9359749053266494E-08</v>
      </c>
      <c r="O291" s="25">
        <f t="shared" si="81"/>
        <v>1648.1608448570266</v>
      </c>
      <c r="P291" s="25">
        <f t="shared" si="82"/>
        <v>1</v>
      </c>
      <c r="Q291" s="25">
        <f t="shared" si="83"/>
        <v>5.477023881442263E-06</v>
      </c>
      <c r="R291" s="28">
        <f t="shared" si="77"/>
        <v>1</v>
      </c>
      <c r="S291" s="25">
        <f t="shared" si="84"/>
        <v>5.477023881442263E-06</v>
      </c>
      <c r="T291" s="25">
        <f t="shared" si="85"/>
        <v>5.477023881442263E-06</v>
      </c>
      <c r="U291" s="28">
        <f t="shared" si="86"/>
        <v>0.71483382348869</v>
      </c>
      <c r="V291" s="17">
        <f t="shared" si="87"/>
        <v>3.915161922510238E-06</v>
      </c>
      <c r="W291" s="25">
        <f t="shared" si="88"/>
        <v>1</v>
      </c>
      <c r="X291" s="1">
        <f t="shared" si="89"/>
        <v>5.477023881442263E-06</v>
      </c>
      <c r="Y291" s="1">
        <f t="shared" si="90"/>
        <v>3.915161922510238E-06</v>
      </c>
      <c r="Z291" s="25">
        <f t="shared" si="91"/>
        <v>3.915161922510238E-06</v>
      </c>
      <c r="AA291" s="25">
        <f t="shared" si="93"/>
        <v>0.0005405731114802991</v>
      </c>
      <c r="AB291" s="72">
        <f t="shared" si="94"/>
        <v>0.0003839547635965589</v>
      </c>
      <c r="AC291" s="83">
        <f t="shared" si="92"/>
        <v>4900</v>
      </c>
      <c r="AD291" s="16"/>
      <c r="AJ291" s="13"/>
      <c r="AK291" s="13"/>
      <c r="AL291" s="13"/>
      <c r="AM291" s="13"/>
      <c r="AN291" s="13"/>
      <c r="AO291" s="13"/>
      <c r="AP291" s="13"/>
      <c r="AQ291" s="13"/>
    </row>
    <row r="292" spans="11:43" ht="12.75">
      <c r="K292" s="16">
        <v>5000</v>
      </c>
      <c r="L292" s="27">
        <f t="shared" si="78"/>
        <v>0.25301729500142306</v>
      </c>
      <c r="M292" s="17">
        <f t="shared" si="79"/>
        <v>5.33443834816372E-06</v>
      </c>
      <c r="N292" s="28">
        <f t="shared" si="80"/>
        <v>5.6131855713064025E-08</v>
      </c>
      <c r="O292" s="25">
        <f t="shared" si="81"/>
        <v>1742.9392438091618</v>
      </c>
      <c r="P292" s="25">
        <f t="shared" si="82"/>
        <v>1</v>
      </c>
      <c r="Q292" s="25">
        <f t="shared" si="83"/>
        <v>5.33443834816372E-06</v>
      </c>
      <c r="R292" s="28">
        <f t="shared" si="77"/>
        <v>1</v>
      </c>
      <c r="S292" s="25">
        <f t="shared" si="84"/>
        <v>5.33443834816372E-06</v>
      </c>
      <c r="T292" s="25">
        <f t="shared" si="85"/>
        <v>5.33443834816372E-06</v>
      </c>
      <c r="U292" s="28">
        <f t="shared" si="86"/>
        <v>0.7055913113545689</v>
      </c>
      <c r="V292" s="17">
        <f t="shared" si="87"/>
        <v>3.7639333494209396E-06</v>
      </c>
      <c r="W292" s="25">
        <f t="shared" si="88"/>
        <v>1</v>
      </c>
      <c r="X292" s="1">
        <f t="shared" si="89"/>
        <v>5.33443834816372E-06</v>
      </c>
      <c r="Y292" s="1">
        <f t="shared" si="90"/>
        <v>3.7639333494209396E-06</v>
      </c>
      <c r="Z292" s="25">
        <f t="shared" si="91"/>
        <v>3.7639333494209396E-06</v>
      </c>
      <c r="AA292" s="25">
        <f t="shared" si="93"/>
        <v>0.0005266355740888536</v>
      </c>
      <c r="AB292" s="72">
        <f t="shared" si="94"/>
        <v>0.0003692227327506433</v>
      </c>
      <c r="AC292" s="83">
        <f t="shared" si="92"/>
        <v>5000</v>
      </c>
      <c r="AD292" s="16"/>
      <c r="AJ292" s="13"/>
      <c r="AK292" s="13"/>
      <c r="AL292" s="13"/>
      <c r="AM292" s="13"/>
      <c r="AN292" s="13"/>
      <c r="AO292" s="13"/>
      <c r="AP292" s="13"/>
      <c r="AQ292" s="13"/>
    </row>
    <row r="293" spans="11:43" ht="12.75">
      <c r="K293" s="16">
        <v>5100</v>
      </c>
      <c r="L293" s="27">
        <f t="shared" si="78"/>
        <v>0.25249071118407607</v>
      </c>
      <c r="M293" s="17">
        <f t="shared" si="79"/>
        <v>5.1982731336133515E-06</v>
      </c>
      <c r="N293" s="28">
        <f t="shared" si="80"/>
        <v>5.313822375253207E-08</v>
      </c>
      <c r="O293" s="25">
        <f t="shared" si="81"/>
        <v>1841.1306822326917</v>
      </c>
      <c r="P293" s="25">
        <f t="shared" si="82"/>
        <v>1</v>
      </c>
      <c r="Q293" s="25">
        <f t="shared" si="83"/>
        <v>5.1982731336133515E-06</v>
      </c>
      <c r="R293" s="28">
        <f t="shared" si="77"/>
        <v>1</v>
      </c>
      <c r="S293" s="25">
        <f t="shared" si="84"/>
        <v>5.1982731336133515E-06</v>
      </c>
      <c r="T293" s="25">
        <f t="shared" si="85"/>
        <v>5.1982731336133515E-06</v>
      </c>
      <c r="U293" s="28">
        <f t="shared" si="86"/>
        <v>0.6964853928472359</v>
      </c>
      <c r="V293" s="17">
        <f t="shared" si="87"/>
        <v>3.620521305591927E-06</v>
      </c>
      <c r="W293" s="25">
        <f t="shared" si="88"/>
        <v>1</v>
      </c>
      <c r="X293" s="1">
        <f t="shared" si="89"/>
        <v>5.1982731336133515E-06</v>
      </c>
      <c r="Y293" s="1">
        <f t="shared" si="90"/>
        <v>3.620521305591927E-06</v>
      </c>
      <c r="Z293" s="25">
        <f t="shared" si="91"/>
        <v>3.620521305591927E-06</v>
      </c>
      <c r="AA293" s="25">
        <f t="shared" si="93"/>
        <v>0.0005133197515896126</v>
      </c>
      <c r="AB293" s="72">
        <f t="shared" si="94"/>
        <v>0.00035524565178238497</v>
      </c>
      <c r="AC293" s="83">
        <f t="shared" si="92"/>
        <v>5100</v>
      </c>
      <c r="AD293" s="16"/>
      <c r="AJ293" s="13"/>
      <c r="AK293" s="13"/>
      <c r="AL293" s="13"/>
      <c r="AM293" s="13"/>
      <c r="AN293" s="13"/>
      <c r="AO293" s="13"/>
      <c r="AP293" s="13"/>
      <c r="AQ293" s="13"/>
    </row>
    <row r="294" spans="11:43" ht="12.75">
      <c r="K294" s="16">
        <v>5200</v>
      </c>
      <c r="L294" s="27">
        <f t="shared" si="78"/>
        <v>0.2519774399451823</v>
      </c>
      <c r="M294" s="17">
        <f t="shared" si="79"/>
        <v>5.0681218981789E-06</v>
      </c>
      <c r="N294" s="28">
        <f t="shared" si="80"/>
        <v>5.0357751127741294E-08</v>
      </c>
      <c r="O294" s="25">
        <f t="shared" si="81"/>
        <v>1942.787593948717</v>
      </c>
      <c r="P294" s="25">
        <f t="shared" si="82"/>
        <v>1</v>
      </c>
      <c r="Q294" s="25">
        <f t="shared" si="83"/>
        <v>5.0681218981789E-06</v>
      </c>
      <c r="R294" s="28">
        <f t="shared" si="77"/>
        <v>1</v>
      </c>
      <c r="S294" s="25">
        <f t="shared" si="84"/>
        <v>5.0681218981789E-06</v>
      </c>
      <c r="T294" s="25">
        <f t="shared" si="85"/>
        <v>5.0681218981789E-06</v>
      </c>
      <c r="U294" s="28">
        <f t="shared" si="86"/>
        <v>0.6875114292945084</v>
      </c>
      <c r="V294" s="17">
        <f t="shared" si="87"/>
        <v>3.484391730055773E-06</v>
      </c>
      <c r="W294" s="25">
        <f t="shared" si="88"/>
        <v>1</v>
      </c>
      <c r="X294" s="1">
        <f t="shared" si="89"/>
        <v>5.0681218981789E-06</v>
      </c>
      <c r="Y294" s="1">
        <f t="shared" si="90"/>
        <v>3.484391730055773E-06</v>
      </c>
      <c r="Z294" s="25">
        <f t="shared" si="91"/>
        <v>3.484391730055773E-06</v>
      </c>
      <c r="AA294" s="25">
        <f t="shared" si="93"/>
        <v>0.0005005866528842783</v>
      </c>
      <c r="AB294" s="72">
        <f t="shared" si="94"/>
        <v>0.00034197238609372986</v>
      </c>
      <c r="AC294" s="83">
        <f t="shared" si="92"/>
        <v>5200</v>
      </c>
      <c r="AD294" s="16"/>
      <c r="AJ294" s="13"/>
      <c r="AK294" s="13"/>
      <c r="AL294" s="13"/>
      <c r="AM294" s="13"/>
      <c r="AN294" s="13"/>
      <c r="AO294" s="13"/>
      <c r="AP294" s="13"/>
      <c r="AQ294" s="13"/>
    </row>
    <row r="295" spans="11:43" ht="12.75">
      <c r="K295" s="16">
        <v>5300</v>
      </c>
      <c r="L295" s="27">
        <f t="shared" si="78"/>
        <v>0.25147689882077146</v>
      </c>
      <c r="M295" s="17">
        <f t="shared" si="79"/>
        <v>4.943611159506668E-06</v>
      </c>
      <c r="N295" s="28">
        <f t="shared" si="80"/>
        <v>4.7771592285043966E-08</v>
      </c>
      <c r="O295" s="25">
        <f t="shared" si="81"/>
        <v>2047.9621773202268</v>
      </c>
      <c r="P295" s="25">
        <f t="shared" si="82"/>
        <v>1</v>
      </c>
      <c r="Q295" s="25">
        <f t="shared" si="83"/>
        <v>4.943611159506668E-06</v>
      </c>
      <c r="R295" s="28">
        <f t="shared" si="77"/>
        <v>1</v>
      </c>
      <c r="S295" s="25">
        <f t="shared" si="84"/>
        <v>4.943611159506668E-06</v>
      </c>
      <c r="T295" s="25">
        <f t="shared" si="85"/>
        <v>4.943611159506668E-06</v>
      </c>
      <c r="U295" s="28">
        <f t="shared" si="86"/>
        <v>0.6786650251339006</v>
      </c>
      <c r="V295" s="17">
        <f t="shared" si="87"/>
        <v>3.355055991818824E-06</v>
      </c>
      <c r="W295" s="25">
        <f t="shared" si="88"/>
        <v>1</v>
      </c>
      <c r="X295" s="1">
        <f t="shared" si="89"/>
        <v>4.943611159506668E-06</v>
      </c>
      <c r="Y295" s="1">
        <f t="shared" si="90"/>
        <v>3.355055991818824E-06</v>
      </c>
      <c r="Z295" s="25">
        <f t="shared" si="91"/>
        <v>3.355055991818824E-06</v>
      </c>
      <c r="AA295" s="25">
        <f t="shared" si="93"/>
        <v>0.0004884004119567908</v>
      </c>
      <c r="AB295" s="72">
        <f t="shared" si="94"/>
        <v>0.00032935611362516017</v>
      </c>
      <c r="AC295" s="83">
        <f t="shared" si="92"/>
        <v>5300</v>
      </c>
      <c r="AD295" s="16"/>
      <c r="AJ295" s="13"/>
      <c r="AK295" s="13"/>
      <c r="AL295" s="13"/>
      <c r="AM295" s="13"/>
      <c r="AN295" s="13"/>
      <c r="AO295" s="13"/>
      <c r="AP295" s="13"/>
      <c r="AQ295" s="13"/>
    </row>
    <row r="296" spans="11:43" ht="12.75">
      <c r="K296" s="16">
        <v>5400</v>
      </c>
      <c r="L296" s="27">
        <f t="shared" si="78"/>
        <v>0.25098854118772135</v>
      </c>
      <c r="M296" s="17">
        <f t="shared" si="79"/>
        <v>4.824397079629148E-06</v>
      </c>
      <c r="N296" s="28">
        <f t="shared" si="80"/>
        <v>4.5362880230086464E-08</v>
      </c>
      <c r="O296" s="25">
        <f t="shared" si="81"/>
        <v>2156.7064007819577</v>
      </c>
      <c r="P296" s="25">
        <f t="shared" si="82"/>
        <v>1</v>
      </c>
      <c r="Q296" s="25">
        <f t="shared" si="83"/>
        <v>4.824397079629148E-06</v>
      </c>
      <c r="R296" s="28">
        <f t="shared" si="77"/>
        <v>1</v>
      </c>
      <c r="S296" s="25">
        <f t="shared" si="84"/>
        <v>4.824397079629148E-06</v>
      </c>
      <c r="T296" s="25">
        <f t="shared" si="85"/>
        <v>4.824397079629148E-06</v>
      </c>
      <c r="U296" s="28">
        <f t="shared" si="86"/>
        <v>0.6699420108538885</v>
      </c>
      <c r="V296" s="17">
        <f t="shared" si="87"/>
        <v>3.232066280684379E-06</v>
      </c>
      <c r="W296" s="25">
        <f t="shared" si="88"/>
        <v>1</v>
      </c>
      <c r="X296" s="1">
        <f t="shared" si="89"/>
        <v>4.824397079629148E-06</v>
      </c>
      <c r="Y296" s="1">
        <f t="shared" si="90"/>
        <v>3.232066280684379E-06</v>
      </c>
      <c r="Z296" s="25">
        <f t="shared" si="91"/>
        <v>3.232066280684379E-06</v>
      </c>
      <c r="AA296" s="25">
        <f t="shared" si="93"/>
        <v>0.0004767279849137697</v>
      </c>
      <c r="AB296" s="72">
        <f t="shared" si="94"/>
        <v>0.0003173538909905626</v>
      </c>
      <c r="AC296" s="83">
        <f t="shared" si="92"/>
        <v>5400</v>
      </c>
      <c r="AD296" s="16"/>
      <c r="AJ296" s="13"/>
      <c r="AK296" s="13"/>
      <c r="AL296" s="13"/>
      <c r="AM296" s="13"/>
      <c r="AN296" s="13"/>
      <c r="AO296" s="13"/>
      <c r="AP296" s="13"/>
      <c r="AQ296" s="13"/>
    </row>
    <row r="297" spans="11:43" ht="12.75">
      <c r="K297" s="16">
        <v>5500</v>
      </c>
      <c r="L297" s="27">
        <f t="shared" si="78"/>
        <v>0.2505118534444799</v>
      </c>
      <c r="M297" s="17">
        <f t="shared" si="79"/>
        <v>4.710162618646246E-06</v>
      </c>
      <c r="N297" s="28">
        <f t="shared" si="80"/>
        <v>4.311648717974946E-08</v>
      </c>
      <c r="O297" s="25">
        <f t="shared" si="81"/>
        <v>2269.0720081686695</v>
      </c>
      <c r="P297" s="25">
        <f t="shared" si="82"/>
        <v>1</v>
      </c>
      <c r="Q297" s="25">
        <f t="shared" si="83"/>
        <v>4.710162618646246E-06</v>
      </c>
      <c r="R297" s="28">
        <f t="shared" si="77"/>
        <v>1</v>
      </c>
      <c r="S297" s="25">
        <f t="shared" si="84"/>
        <v>4.710162618646246E-06</v>
      </c>
      <c r="T297" s="25">
        <f t="shared" si="85"/>
        <v>4.710162618646246E-06</v>
      </c>
      <c r="U297" s="28">
        <f t="shared" si="86"/>
        <v>0.6613384274240117</v>
      </c>
      <c r="V297" s="17">
        <f t="shared" si="87"/>
        <v>3.1150115391268735E-06</v>
      </c>
      <c r="W297" s="25">
        <f t="shared" si="88"/>
        <v>1</v>
      </c>
      <c r="X297" s="1">
        <f t="shared" si="89"/>
        <v>4.710162618646246E-06</v>
      </c>
      <c r="Y297" s="1">
        <f t="shared" si="90"/>
        <v>3.1150115391268735E-06</v>
      </c>
      <c r="Z297" s="25">
        <f t="shared" si="91"/>
        <v>3.1150115391268735E-06</v>
      </c>
      <c r="AA297" s="25">
        <f t="shared" si="93"/>
        <v>0.000465538881301137</v>
      </c>
      <c r="AB297" s="72">
        <f t="shared" si="94"/>
        <v>0.00030592627012401353</v>
      </c>
      <c r="AC297" s="83">
        <f t="shared" si="92"/>
        <v>5500</v>
      </c>
      <c r="AD297" s="16"/>
      <c r="AJ297" s="13"/>
      <c r="AK297" s="13"/>
      <c r="AL297" s="13"/>
      <c r="AM297" s="13"/>
      <c r="AN297" s="13"/>
      <c r="AO297" s="13"/>
      <c r="AP297" s="13"/>
      <c r="AQ297" s="13"/>
    </row>
    <row r="298" spans="11:43" ht="12.75">
      <c r="K298" s="16">
        <v>5600</v>
      </c>
      <c r="L298" s="27">
        <f t="shared" si="78"/>
        <v>0.25004635246010476</v>
      </c>
      <c r="M298" s="17">
        <f t="shared" si="79"/>
        <v>4.600615007376494E-06</v>
      </c>
      <c r="N298" s="28">
        <f t="shared" si="80"/>
        <v>4.101881785911349E-08</v>
      </c>
      <c r="O298" s="25">
        <f t="shared" si="81"/>
        <v>2385.110523812819</v>
      </c>
      <c r="P298" s="25">
        <f t="shared" si="82"/>
        <v>1</v>
      </c>
      <c r="Q298" s="25">
        <f t="shared" si="83"/>
        <v>4.600615007376494E-06</v>
      </c>
      <c r="R298" s="28">
        <f t="shared" si="77"/>
        <v>1</v>
      </c>
      <c r="S298" s="25">
        <f t="shared" si="84"/>
        <v>4.600615007376494E-06</v>
      </c>
      <c r="T298" s="25">
        <f t="shared" si="85"/>
        <v>4.600615007376494E-06</v>
      </c>
      <c r="U298" s="28">
        <f t="shared" si="86"/>
        <v>0.6528505120592898</v>
      </c>
      <c r="V298" s="17">
        <f t="shared" si="87"/>
        <v>3.003513863353397E-06</v>
      </c>
      <c r="W298" s="25">
        <f t="shared" si="88"/>
        <v>1</v>
      </c>
      <c r="X298" s="1">
        <f t="shared" si="89"/>
        <v>4.600615007376494E-06</v>
      </c>
      <c r="Y298" s="1">
        <f t="shared" si="90"/>
        <v>3.003513863353397E-06</v>
      </c>
      <c r="Z298" s="25">
        <f t="shared" si="91"/>
        <v>3.003513863353397E-06</v>
      </c>
      <c r="AA298" s="25">
        <f t="shared" si="93"/>
        <v>0.0004548049252834934</v>
      </c>
      <c r="AB298" s="72">
        <f t="shared" si="94"/>
        <v>0.00029503695878306524</v>
      </c>
      <c r="AC298" s="83">
        <f t="shared" si="92"/>
        <v>5600</v>
      </c>
      <c r="AD298" s="16"/>
      <c r="AJ298" s="13"/>
      <c r="AK298" s="13"/>
      <c r="AL298" s="13"/>
      <c r="AM298" s="13"/>
      <c r="AN298" s="13"/>
      <c r="AO298" s="13"/>
      <c r="AP298" s="13"/>
      <c r="AQ298" s="13"/>
    </row>
    <row r="299" spans="11:43" ht="12.75">
      <c r="K299" s="16">
        <v>5700</v>
      </c>
      <c r="L299" s="27">
        <f t="shared" si="78"/>
        <v>0.2495915832618102</v>
      </c>
      <c r="M299" s="17">
        <f t="shared" si="79"/>
        <v>4.4954834982933746E-06</v>
      </c>
      <c r="N299" s="28">
        <f t="shared" si="80"/>
        <v>3.905763050491338E-08</v>
      </c>
      <c r="O299" s="25">
        <f t="shared" si="81"/>
        <v>2504.873257424702</v>
      </c>
      <c r="P299" s="25">
        <f t="shared" si="82"/>
        <v>1</v>
      </c>
      <c r="Q299" s="25">
        <f t="shared" si="83"/>
        <v>4.4954834982933746E-06</v>
      </c>
      <c r="R299" s="28">
        <f t="shared" si="77"/>
        <v>1</v>
      </c>
      <c r="S299" s="25">
        <f t="shared" si="84"/>
        <v>4.4954834982933746E-06</v>
      </c>
      <c r="T299" s="25">
        <f t="shared" si="85"/>
        <v>4.4954834982933746E-06</v>
      </c>
      <c r="U299" s="28">
        <f t="shared" si="86"/>
        <v>0.644474685182981</v>
      </c>
      <c r="V299" s="17">
        <f t="shared" si="87"/>
        <v>2.8972253123079087E-06</v>
      </c>
      <c r="W299" s="25">
        <f t="shared" si="88"/>
        <v>1</v>
      </c>
      <c r="X299" s="1">
        <f t="shared" si="89"/>
        <v>4.4954834982933746E-06</v>
      </c>
      <c r="Y299" s="1">
        <f t="shared" si="90"/>
        <v>2.8972253123079087E-06</v>
      </c>
      <c r="Z299" s="25">
        <f t="shared" si="91"/>
        <v>2.8972253123079087E-06</v>
      </c>
      <c r="AA299" s="25">
        <f t="shared" si="93"/>
        <v>0.0004445000429076678</v>
      </c>
      <c r="AB299" s="72">
        <f t="shared" si="94"/>
        <v>0.0002846525192288896</v>
      </c>
      <c r="AC299" s="83">
        <f t="shared" si="92"/>
        <v>5700</v>
      </c>
      <c r="AD299" s="16"/>
      <c r="AJ299" s="13"/>
      <c r="AK299" s="13"/>
      <c r="AL299" s="13"/>
      <c r="AM299" s="13"/>
      <c r="AN299" s="13"/>
      <c r="AO299" s="13"/>
      <c r="AP299" s="13"/>
      <c r="AQ299" s="13"/>
    </row>
    <row r="300" spans="11:43" ht="12.75">
      <c r="K300" s="16">
        <v>5800</v>
      </c>
      <c r="L300" s="27">
        <f t="shared" si="78"/>
        <v>0.2491471169349816</v>
      </c>
      <c r="M300" s="17">
        <f t="shared" si="79"/>
        <v>4.394517359859982E-06</v>
      </c>
      <c r="N300" s="28">
        <f t="shared" si="80"/>
        <v>3.722188145421493E-08</v>
      </c>
      <c r="O300" s="25">
        <f t="shared" si="81"/>
        <v>2628.411308828512</v>
      </c>
      <c r="P300" s="25">
        <f t="shared" si="82"/>
        <v>1</v>
      </c>
      <c r="Q300" s="25">
        <f t="shared" si="83"/>
        <v>4.394517359859982E-06</v>
      </c>
      <c r="R300" s="28">
        <f t="shared" si="77"/>
        <v>1</v>
      </c>
      <c r="S300" s="25">
        <f t="shared" si="84"/>
        <v>4.394517359859982E-06</v>
      </c>
      <c r="T300" s="25">
        <f t="shared" si="85"/>
        <v>4.394517359859982E-06</v>
      </c>
      <c r="U300" s="28">
        <f t="shared" si="86"/>
        <v>0.6362075384676518</v>
      </c>
      <c r="V300" s="17">
        <f t="shared" si="87"/>
        <v>2.795825072269883E-06</v>
      </c>
      <c r="W300" s="25">
        <f t="shared" si="88"/>
        <v>1</v>
      </c>
      <c r="X300" s="1">
        <f t="shared" si="89"/>
        <v>4.394517359859982E-06</v>
      </c>
      <c r="Y300" s="1">
        <f t="shared" si="90"/>
        <v>2.795825072269883E-06</v>
      </c>
      <c r="Z300" s="25">
        <f t="shared" si="91"/>
        <v>2.795825072269883E-06</v>
      </c>
      <c r="AA300" s="25">
        <f t="shared" si="93"/>
        <v>0.000434600072206132</v>
      </c>
      <c r="AB300" s="72">
        <f t="shared" si="94"/>
        <v>0.0002747421002223072</v>
      </c>
      <c r="AC300" s="83">
        <f t="shared" si="92"/>
        <v>5800</v>
      </c>
      <c r="AD300" s="16"/>
      <c r="AJ300" s="13"/>
      <c r="AK300" s="13"/>
      <c r="AL300" s="13"/>
      <c r="AM300" s="13"/>
      <c r="AN300" s="13"/>
      <c r="AO300" s="13"/>
      <c r="AP300" s="13"/>
      <c r="AQ300" s="13"/>
    </row>
    <row r="301" spans="11:43" ht="12.75">
      <c r="K301" s="16">
        <v>5900</v>
      </c>
      <c r="L301" s="27">
        <f t="shared" si="78"/>
        <v>0.2487125487128541</v>
      </c>
      <c r="M301" s="17">
        <f t="shared" si="79"/>
        <v>4.297484084262659E-06</v>
      </c>
      <c r="N301" s="28">
        <f t="shared" si="80"/>
        <v>3.5501589871570486E-08</v>
      </c>
      <c r="O301" s="25">
        <f t="shared" si="81"/>
        <v>2755.775572419593</v>
      </c>
      <c r="P301" s="25">
        <f t="shared" si="82"/>
        <v>1</v>
      </c>
      <c r="Q301" s="25">
        <f t="shared" si="83"/>
        <v>4.297484084262659E-06</v>
      </c>
      <c r="R301" s="28">
        <f t="shared" si="77"/>
        <v>1</v>
      </c>
      <c r="S301" s="25">
        <f t="shared" si="84"/>
        <v>4.297484084262659E-06</v>
      </c>
      <c r="T301" s="25">
        <f t="shared" si="85"/>
        <v>4.297484084262659E-06</v>
      </c>
      <c r="U301" s="28">
        <f t="shared" si="86"/>
        <v>0.6280458238484308</v>
      </c>
      <c r="V301" s="17">
        <f t="shared" si="87"/>
        <v>2.6990169321762607E-06</v>
      </c>
      <c r="W301" s="25">
        <f t="shared" si="88"/>
        <v>1</v>
      </c>
      <c r="X301" s="1">
        <f t="shared" si="89"/>
        <v>4.297484084262659E-06</v>
      </c>
      <c r="Y301" s="1">
        <f t="shared" si="90"/>
        <v>2.6990169321762607E-06</v>
      </c>
      <c r="Z301" s="25">
        <f t="shared" si="91"/>
        <v>2.6990169321762607E-06</v>
      </c>
      <c r="AA301" s="25">
        <f t="shared" si="93"/>
        <v>0.0004250825933470227</v>
      </c>
      <c r="AB301" s="72">
        <f t="shared" si="94"/>
        <v>0.0002652771981637955</v>
      </c>
      <c r="AC301" s="83">
        <f t="shared" si="92"/>
        <v>5900</v>
      </c>
      <c r="AD301" s="16"/>
      <c r="AJ301" s="13"/>
      <c r="AK301" s="13"/>
      <c r="AL301" s="13"/>
      <c r="AM301" s="13"/>
      <c r="AN301" s="13"/>
      <c r="AO301" s="13"/>
      <c r="AP301" s="13"/>
      <c r="AQ301" s="13"/>
    </row>
    <row r="302" spans="11:43" ht="12.75">
      <c r="K302" s="16">
        <v>6000</v>
      </c>
      <c r="L302" s="27">
        <f t="shared" si="78"/>
        <v>0.2482874962358421</v>
      </c>
      <c r="M302" s="17">
        <f t="shared" si="79"/>
        <v>4.2041677826777955E-06</v>
      </c>
      <c r="N302" s="28">
        <f t="shared" si="80"/>
        <v>3.388771971488885E-08</v>
      </c>
      <c r="O302" s="25">
        <f t="shared" si="81"/>
        <v>2887.016741558696</v>
      </c>
      <c r="P302" s="25">
        <f t="shared" si="82"/>
        <v>1</v>
      </c>
      <c r="Q302" s="25">
        <f t="shared" si="83"/>
        <v>4.2041677826777955E-06</v>
      </c>
      <c r="R302" s="28">
        <f t="shared" si="77"/>
        <v>1</v>
      </c>
      <c r="S302" s="25">
        <f t="shared" si="84"/>
        <v>4.2041677826777955E-06</v>
      </c>
      <c r="T302" s="25">
        <f t="shared" si="85"/>
        <v>4.2041677826777955E-06</v>
      </c>
      <c r="U302" s="28">
        <f t="shared" si="86"/>
        <v>0.6199864434143616</v>
      </c>
      <c r="V302" s="17">
        <f t="shared" si="87"/>
        <v>2.606527031099649E-06</v>
      </c>
      <c r="W302" s="25">
        <f t="shared" si="88"/>
        <v>1</v>
      </c>
      <c r="X302" s="1">
        <f t="shared" si="89"/>
        <v>4.2041677826777955E-06</v>
      </c>
      <c r="Y302" s="1">
        <f t="shared" si="90"/>
        <v>2.606527031099649E-06</v>
      </c>
      <c r="Z302" s="25">
        <f t="shared" si="91"/>
        <v>2.606527031099649E-06</v>
      </c>
      <c r="AA302" s="25">
        <f t="shared" si="93"/>
        <v>0.00041592677641946545</v>
      </c>
      <c r="AB302" s="72">
        <f t="shared" si="94"/>
        <v>0.0002562314437873096</v>
      </c>
      <c r="AC302" s="83">
        <f t="shared" si="92"/>
        <v>6000</v>
      </c>
      <c r="AD302" s="16"/>
      <c r="AJ302" s="13"/>
      <c r="AK302" s="13"/>
      <c r="AL302" s="13"/>
      <c r="AM302" s="13"/>
      <c r="AN302" s="13"/>
      <c r="AO302" s="13"/>
      <c r="AP302" s="13"/>
      <c r="AQ302" s="13"/>
    </row>
    <row r="303" spans="11:43" ht="12.75">
      <c r="K303" s="16">
        <v>6100</v>
      </c>
      <c r="L303" s="27">
        <f t="shared" si="78"/>
        <v>0.24787159796290942</v>
      </c>
      <c r="M303" s="17">
        <f t="shared" si="79"/>
        <v>4.114367745711514E-06</v>
      </c>
      <c r="N303" s="28">
        <f t="shared" si="80"/>
        <v>3.237207650304773E-08</v>
      </c>
      <c r="O303" s="25">
        <f t="shared" si="81"/>
        <v>3022.185312731545</v>
      </c>
      <c r="P303" s="25">
        <f t="shared" si="82"/>
        <v>1</v>
      </c>
      <c r="Q303" s="25">
        <f t="shared" si="83"/>
        <v>4.114367745711514E-06</v>
      </c>
      <c r="R303" s="28">
        <f t="shared" si="77"/>
        <v>1</v>
      </c>
      <c r="S303" s="25">
        <f t="shared" si="84"/>
        <v>4.114367745711514E-06</v>
      </c>
      <c r="T303" s="25">
        <f t="shared" si="85"/>
        <v>4.114367745711514E-06</v>
      </c>
      <c r="U303" s="28">
        <f t="shared" si="86"/>
        <v>0.6120264400942792</v>
      </c>
      <c r="V303" s="17">
        <f t="shared" si="87"/>
        <v>2.5181018446465424E-06</v>
      </c>
      <c r="W303" s="25">
        <f t="shared" si="88"/>
        <v>1</v>
      </c>
      <c r="X303" s="1">
        <f t="shared" si="89"/>
        <v>4.114367745711514E-06</v>
      </c>
      <c r="Y303" s="1">
        <f t="shared" si="90"/>
        <v>2.5181018446465424E-06</v>
      </c>
      <c r="Z303" s="25">
        <f t="shared" si="91"/>
        <v>2.5181018446465424E-06</v>
      </c>
      <c r="AA303" s="25">
        <f t="shared" si="93"/>
        <v>0.0004071132447672856</v>
      </c>
      <c r="AB303" s="72">
        <f t="shared" si="94"/>
        <v>0.00024758041131036403</v>
      </c>
      <c r="AC303" s="83">
        <f t="shared" si="92"/>
        <v>6100</v>
      </c>
      <c r="AD303" s="16"/>
      <c r="AJ303" s="13"/>
      <c r="AK303" s="13"/>
      <c r="AL303" s="13"/>
      <c r="AM303" s="13"/>
      <c r="AN303" s="13"/>
      <c r="AO303" s="13"/>
      <c r="AP303" s="13"/>
      <c r="AQ303" s="13"/>
    </row>
    <row r="304" spans="11:43" ht="12.75">
      <c r="K304" s="16">
        <v>6200</v>
      </c>
      <c r="L304" s="27">
        <f t="shared" si="78"/>
        <v>0.24746451171945605</v>
      </c>
      <c r="M304" s="17">
        <f t="shared" si="79"/>
        <v>4.027897149634199E-06</v>
      </c>
      <c r="N304" s="28">
        <f t="shared" si="80"/>
        <v>3.0947216822576606E-08</v>
      </c>
      <c r="O304" s="25">
        <f t="shared" si="81"/>
        <v>3161.331589558666</v>
      </c>
      <c r="P304" s="25">
        <f t="shared" si="82"/>
        <v>1</v>
      </c>
      <c r="Q304" s="25">
        <f t="shared" si="83"/>
        <v>4.027897149634199E-06</v>
      </c>
      <c r="R304" s="28">
        <f t="shared" si="77"/>
        <v>1</v>
      </c>
      <c r="S304" s="25">
        <f t="shared" si="84"/>
        <v>4.027897149634199E-06</v>
      </c>
      <c r="T304" s="25">
        <f t="shared" si="85"/>
        <v>4.027897149634199E-06</v>
      </c>
      <c r="U304" s="28">
        <f t="shared" si="86"/>
        <v>0.6041629890628519</v>
      </c>
      <c r="V304" s="17">
        <f t="shared" si="87"/>
        <v>2.433506381560739E-06</v>
      </c>
      <c r="W304" s="25">
        <f t="shared" si="88"/>
        <v>1</v>
      </c>
      <c r="X304" s="1">
        <f t="shared" si="89"/>
        <v>4.027897149634199E-06</v>
      </c>
      <c r="Y304" s="1">
        <f t="shared" si="90"/>
        <v>2.433506381560739E-06</v>
      </c>
      <c r="Z304" s="25">
        <f t="shared" si="91"/>
        <v>2.433506381560739E-06</v>
      </c>
      <c r="AA304" s="25">
        <f t="shared" si="93"/>
        <v>0.00039862395206046396</v>
      </c>
      <c r="AB304" s="72">
        <f t="shared" si="94"/>
        <v>0.00023930144736112656</v>
      </c>
      <c r="AC304" s="83">
        <f t="shared" si="92"/>
        <v>6200</v>
      </c>
      <c r="AD304" s="16"/>
      <c r="AJ304" s="13"/>
      <c r="AK304" s="13"/>
      <c r="AL304" s="13"/>
      <c r="AM304" s="13"/>
      <c r="AN304" s="13"/>
      <c r="AO304" s="13"/>
      <c r="AP304" s="13"/>
      <c r="AQ304" s="13"/>
    </row>
    <row r="305" spans="11:43" ht="12.75">
      <c r="K305" s="16">
        <v>6300</v>
      </c>
      <c r="L305" s="27">
        <f t="shared" si="78"/>
        <v>0.24706591336800232</v>
      </c>
      <c r="M305" s="17">
        <f t="shared" si="79"/>
        <v>3.94458189157508E-06</v>
      </c>
      <c r="N305" s="28">
        <f t="shared" si="80"/>
        <v>2.960636882670013E-08</v>
      </c>
      <c r="O305" s="25">
        <f t="shared" si="81"/>
        <v>3304.5056866920495</v>
      </c>
      <c r="P305" s="25">
        <f t="shared" si="82"/>
        <v>1</v>
      </c>
      <c r="Q305" s="25">
        <f t="shared" si="83"/>
        <v>3.94458189157508E-06</v>
      </c>
      <c r="R305" s="28">
        <f t="shared" si="77"/>
        <v>1</v>
      </c>
      <c r="S305" s="25">
        <f t="shared" si="84"/>
        <v>3.94458189157508E-06</v>
      </c>
      <c r="T305" s="25">
        <f t="shared" si="85"/>
        <v>3.94458189157508E-06</v>
      </c>
      <c r="U305" s="28">
        <f t="shared" si="86"/>
        <v>0.5963933898004141</v>
      </c>
      <c r="V305" s="17">
        <f t="shared" si="87"/>
        <v>2.352522565661792E-06</v>
      </c>
      <c r="W305" s="25">
        <f t="shared" si="88"/>
        <v>1</v>
      </c>
      <c r="X305" s="1">
        <f t="shared" si="89"/>
        <v>3.94458189157508E-06</v>
      </c>
      <c r="Y305" s="1">
        <f t="shared" si="90"/>
        <v>2.352522565661792E-06</v>
      </c>
      <c r="Z305" s="25">
        <f t="shared" si="91"/>
        <v>2.352522565661792E-06</v>
      </c>
      <c r="AA305" s="25">
        <f t="shared" si="93"/>
        <v>0.00039044207152963314</v>
      </c>
      <c r="AB305" s="72">
        <f t="shared" si="94"/>
        <v>0.00023137351735947763</v>
      </c>
      <c r="AC305" s="83">
        <f t="shared" si="92"/>
        <v>6300</v>
      </c>
      <c r="AD305" s="16"/>
      <c r="AJ305" s="13"/>
      <c r="AK305" s="13"/>
      <c r="AL305" s="13"/>
      <c r="AM305" s="13"/>
      <c r="AN305" s="13"/>
      <c r="AO305" s="13"/>
      <c r="AP305" s="13"/>
      <c r="AQ305" s="13"/>
    </row>
    <row r="306" spans="11:43" ht="12.75">
      <c r="K306" s="16">
        <v>6400</v>
      </c>
      <c r="L306" s="27">
        <f t="shared" si="78"/>
        <v>0.24667549558952498</v>
      </c>
      <c r="M306" s="17">
        <f t="shared" si="79"/>
        <v>3.864259539017582E-06</v>
      </c>
      <c r="N306" s="28">
        <f t="shared" si="80"/>
        <v>2.8343362243389968E-08</v>
      </c>
      <c r="O306" s="25">
        <f t="shared" si="81"/>
        <v>3451.757533563225</v>
      </c>
      <c r="P306" s="25">
        <f t="shared" si="82"/>
        <v>1</v>
      </c>
      <c r="Q306" s="25">
        <f t="shared" si="83"/>
        <v>3.864259539017582E-06</v>
      </c>
      <c r="R306" s="28">
        <f t="shared" si="77"/>
        <v>1</v>
      </c>
      <c r="S306" s="25">
        <f t="shared" si="84"/>
        <v>3.864259539017582E-06</v>
      </c>
      <c r="T306" s="25">
        <f t="shared" si="85"/>
        <v>3.864259539017582E-06</v>
      </c>
      <c r="U306" s="28">
        <f t="shared" si="86"/>
        <v>0.5887150587473546</v>
      </c>
      <c r="V306" s="17">
        <f t="shared" si="87"/>
        <v>2.2749477815277613E-06</v>
      </c>
      <c r="W306" s="25">
        <f t="shared" si="88"/>
        <v>1</v>
      </c>
      <c r="X306" s="1">
        <f t="shared" si="89"/>
        <v>3.864259539017582E-06</v>
      </c>
      <c r="Y306" s="1">
        <f t="shared" si="90"/>
        <v>2.2749477815277613E-06</v>
      </c>
      <c r="Z306" s="25">
        <f t="shared" si="91"/>
        <v>2.2749477815277613E-06</v>
      </c>
      <c r="AA306" s="25">
        <f t="shared" si="93"/>
        <v>0.00038255189599094254</v>
      </c>
      <c r="AB306" s="72">
        <f t="shared" si="94"/>
        <v>0.0002237770673331233</v>
      </c>
      <c r="AC306" s="83">
        <f t="shared" si="92"/>
        <v>6400</v>
      </c>
      <c r="AD306" s="16"/>
      <c r="AJ306" s="13"/>
      <c r="AK306" s="13"/>
      <c r="AL306" s="13"/>
      <c r="AM306" s="13"/>
      <c r="AN306" s="13"/>
      <c r="AO306" s="13"/>
      <c r="AP306" s="13"/>
      <c r="AQ306" s="13"/>
    </row>
    <row r="307" spans="11:43" ht="12.75">
      <c r="K307" s="16">
        <v>6500</v>
      </c>
      <c r="L307" s="27">
        <f t="shared" si="78"/>
        <v>0.2462929667646686</v>
      </c>
      <c r="M307" s="17">
        <f t="shared" si="79"/>
        <v>3.7867783808012684E-06</v>
      </c>
      <c r="N307" s="28">
        <f t="shared" si="80"/>
        <v>2.7152566628526137E-08</v>
      </c>
      <c r="O307" s="25">
        <f t="shared" si="81"/>
        <v>3603.1368779461613</v>
      </c>
      <c r="P307" s="25">
        <f t="shared" si="82"/>
        <v>1</v>
      </c>
      <c r="Q307" s="25">
        <f t="shared" si="83"/>
        <v>3.7867783808012684E-06</v>
      </c>
      <c r="R307" s="28">
        <f t="shared" si="77"/>
        <v>1</v>
      </c>
      <c r="S307" s="25">
        <f t="shared" si="84"/>
        <v>3.7867783808012684E-06</v>
      </c>
      <c r="T307" s="25">
        <f t="shared" si="85"/>
        <v>3.7867783808012684E-06</v>
      </c>
      <c r="U307" s="28">
        <f t="shared" si="86"/>
        <v>0.5811255224999641</v>
      </c>
      <c r="V307" s="17">
        <f t="shared" si="87"/>
        <v>2.200593565134705E-06</v>
      </c>
      <c r="W307" s="25">
        <f t="shared" si="88"/>
        <v>1</v>
      </c>
      <c r="X307" s="1">
        <f t="shared" si="89"/>
        <v>3.7867783808012684E-06</v>
      </c>
      <c r="Y307" s="1">
        <f t="shared" si="90"/>
        <v>2.200593565134705E-06</v>
      </c>
      <c r="Z307" s="25">
        <f t="shared" si="91"/>
        <v>2.200593565134705E-06</v>
      </c>
      <c r="AA307" s="25">
        <f t="shared" si="93"/>
        <v>0.000374938747462048</v>
      </c>
      <c r="AB307" s="72">
        <f t="shared" si="94"/>
        <v>0.00021649389941017186</v>
      </c>
      <c r="AC307" s="83">
        <f t="shared" si="92"/>
        <v>6500</v>
      </c>
      <c r="AD307" s="16"/>
      <c r="AJ307" s="13"/>
      <c r="AK307" s="13"/>
      <c r="AL307" s="13"/>
      <c r="AM307" s="13"/>
      <c r="AN307" s="13"/>
      <c r="AO307" s="13"/>
      <c r="AP307" s="13"/>
      <c r="AQ307" s="13"/>
    </row>
    <row r="308" spans="11:43" ht="12.75">
      <c r="K308" s="16">
        <v>6600</v>
      </c>
      <c r="L308" s="27">
        <f t="shared" si="78"/>
        <v>0.24591804994525399</v>
      </c>
      <c r="M308" s="17">
        <f t="shared" si="79"/>
        <v>3.7119965684396915E-06</v>
      </c>
      <c r="N308" s="28">
        <f t="shared" si="80"/>
        <v>2.602883678308145E-08</v>
      </c>
      <c r="O308" s="25">
        <f t="shared" si="81"/>
        <v>3758.693289502835</v>
      </c>
      <c r="P308" s="25">
        <f t="shared" si="82"/>
        <v>1</v>
      </c>
      <c r="Q308" s="25">
        <f t="shared" si="83"/>
        <v>3.7119965684396915E-06</v>
      </c>
      <c r="R308" s="28">
        <f t="shared" si="77"/>
        <v>1</v>
      </c>
      <c r="S308" s="25">
        <f t="shared" si="84"/>
        <v>3.7119965684396915E-06</v>
      </c>
      <c r="T308" s="25">
        <f t="shared" si="85"/>
        <v>3.7119965684396915E-06</v>
      </c>
      <c r="U308" s="28">
        <f t="shared" si="86"/>
        <v>0.57362241150017</v>
      </c>
      <c r="V308" s="17">
        <f t="shared" si="87"/>
        <v>2.1292844230687317E-06</v>
      </c>
      <c r="W308" s="25">
        <f t="shared" si="88"/>
        <v>1</v>
      </c>
      <c r="X308" s="1">
        <f t="shared" si="89"/>
        <v>3.7119965684396915E-06</v>
      </c>
      <c r="Y308" s="1">
        <f t="shared" si="90"/>
        <v>2.1292844230687317E-06</v>
      </c>
      <c r="Z308" s="25">
        <f t="shared" si="91"/>
        <v>2.1292844230687317E-06</v>
      </c>
      <c r="AA308" s="25">
        <f t="shared" si="93"/>
        <v>0.00036758889531923224</v>
      </c>
      <c r="AB308" s="72">
        <f t="shared" si="94"/>
        <v>0.00020950705945299897</v>
      </c>
      <c r="AC308" s="83">
        <f t="shared" si="92"/>
        <v>6600</v>
      </c>
      <c r="AD308" s="16"/>
      <c r="AJ308" s="13"/>
      <c r="AK308" s="13"/>
      <c r="AL308" s="13"/>
      <c r="AM308" s="13"/>
      <c r="AN308" s="13"/>
      <c r="AO308" s="13"/>
      <c r="AP308" s="13"/>
      <c r="AQ308" s="13"/>
    </row>
    <row r="309" spans="11:43" ht="12.75">
      <c r="K309" s="16">
        <v>6700</v>
      </c>
      <c r="L309" s="27">
        <f t="shared" si="78"/>
        <v>0.24555048190755246</v>
      </c>
      <c r="M309" s="17">
        <f t="shared" si="79"/>
        <v>3.639781337944953E-06</v>
      </c>
      <c r="N309" s="28">
        <f t="shared" si="80"/>
        <v>2.4967464411993302E-08</v>
      </c>
      <c r="O309" s="25">
        <f t="shared" si="81"/>
        <v>3918.476163047511</v>
      </c>
      <c r="P309" s="25">
        <f t="shared" si="82"/>
        <v>1</v>
      </c>
      <c r="Q309" s="25">
        <f t="shared" si="83"/>
        <v>3.639781337944953E-06</v>
      </c>
      <c r="R309" s="28">
        <f t="shared" si="77"/>
        <v>1</v>
      </c>
      <c r="S309" s="25">
        <f t="shared" si="84"/>
        <v>3.639781337944953E-06</v>
      </c>
      <c r="T309" s="25">
        <f t="shared" si="85"/>
        <v>3.639781337944953E-06</v>
      </c>
      <c r="U309" s="28">
        <f t="shared" si="86"/>
        <v>0.5662034541764047</v>
      </c>
      <c r="V309" s="17">
        <f t="shared" si="87"/>
        <v>2.060856765991248E-06</v>
      </c>
      <c r="W309" s="25">
        <f t="shared" si="88"/>
        <v>1</v>
      </c>
      <c r="X309" s="1">
        <f t="shared" si="89"/>
        <v>3.639781337944953E-06</v>
      </c>
      <c r="Y309" s="1">
        <f t="shared" si="90"/>
        <v>2.060856765991248E-06</v>
      </c>
      <c r="Z309" s="25">
        <f t="shared" si="91"/>
        <v>2.060856765991248E-06</v>
      </c>
      <c r="AA309" s="25">
        <f t="shared" si="93"/>
        <v>0.0003604894820744102</v>
      </c>
      <c r="AB309" s="72">
        <f t="shared" si="94"/>
        <v>0.00020280073549039604</v>
      </c>
      <c r="AC309" s="83">
        <f t="shared" si="92"/>
        <v>6700</v>
      </c>
      <c r="AD309" s="16"/>
      <c r="AJ309" s="13"/>
      <c r="AK309" s="13"/>
      <c r="AL309" s="13"/>
      <c r="AM309" s="13"/>
      <c r="AN309" s="13"/>
      <c r="AO309" s="13"/>
      <c r="AP309" s="13"/>
      <c r="AQ309" s="13"/>
    </row>
    <row r="310" spans="11:43" ht="12.75">
      <c r="K310" s="16">
        <v>6800</v>
      </c>
      <c r="L310" s="27">
        <f t="shared" si="78"/>
        <v>0.24519001227971676</v>
      </c>
      <c r="M310" s="17">
        <f t="shared" si="79"/>
        <v>3.570008303543251E-06</v>
      </c>
      <c r="N310" s="28">
        <f t="shared" si="80"/>
        <v>2.3964135228210712E-08</v>
      </c>
      <c r="O310" s="25">
        <f t="shared" si="81"/>
        <v>4082.5347219273567</v>
      </c>
      <c r="P310" s="25">
        <f t="shared" si="82"/>
        <v>1</v>
      </c>
      <c r="Q310" s="25">
        <f t="shared" si="83"/>
        <v>3.570008303543251E-06</v>
      </c>
      <c r="R310" s="28">
        <f t="shared" si="77"/>
        <v>1</v>
      </c>
      <c r="S310" s="25">
        <f t="shared" si="84"/>
        <v>3.570008303543251E-06</v>
      </c>
      <c r="T310" s="25">
        <f t="shared" si="85"/>
        <v>3.570008303543251E-06</v>
      </c>
      <c r="U310" s="28">
        <f t="shared" si="86"/>
        <v>0.5588664714971303</v>
      </c>
      <c r="V310" s="17">
        <f t="shared" si="87"/>
        <v>1.9951579438166727E-06</v>
      </c>
      <c r="W310" s="25">
        <f t="shared" si="88"/>
        <v>1</v>
      </c>
      <c r="X310" s="1">
        <f t="shared" si="89"/>
        <v>3.570008303543251E-06</v>
      </c>
      <c r="Y310" s="1">
        <f t="shared" si="90"/>
        <v>1.9951579438166727E-06</v>
      </c>
      <c r="Z310" s="25">
        <f t="shared" si="91"/>
        <v>1.9951579438166727E-06</v>
      </c>
      <c r="AA310" s="25">
        <f t="shared" si="93"/>
        <v>0.00035362845596208806</v>
      </c>
      <c r="AB310" s="72">
        <f t="shared" si="94"/>
        <v>0.0001963601657706957</v>
      </c>
      <c r="AC310" s="83">
        <f t="shared" si="92"/>
        <v>6800</v>
      </c>
      <c r="AD310" s="16"/>
      <c r="AJ310" s="13"/>
      <c r="AK310" s="13"/>
      <c r="AL310" s="13"/>
      <c r="AM310" s="13"/>
      <c r="AN310" s="13"/>
      <c r="AO310" s="13"/>
      <c r="AP310" s="13"/>
      <c r="AQ310" s="13"/>
    </row>
    <row r="311" spans="11:43" ht="12.75">
      <c r="K311" s="16">
        <v>6900</v>
      </c>
      <c r="L311" s="27">
        <f t="shared" si="78"/>
        <v>0.24483640273656498</v>
      </c>
      <c r="M311" s="17">
        <f t="shared" si="79"/>
        <v>3.5025608156985104E-06</v>
      </c>
      <c r="N311" s="28">
        <f t="shared" si="80"/>
        <v>2.3014890822643473E-08</v>
      </c>
      <c r="O311" s="25">
        <f t="shared" si="81"/>
        <v>4250.918021035201</v>
      </c>
      <c r="P311" s="25">
        <f t="shared" si="82"/>
        <v>1</v>
      </c>
      <c r="Q311" s="25">
        <f t="shared" si="83"/>
        <v>3.5025608156985104E-06</v>
      </c>
      <c r="R311" s="28">
        <f t="shared" si="77"/>
        <v>1</v>
      </c>
      <c r="S311" s="25">
        <f t="shared" si="84"/>
        <v>3.5025608156985104E-06</v>
      </c>
      <c r="T311" s="25">
        <f t="shared" si="85"/>
        <v>3.5025608156985104E-06</v>
      </c>
      <c r="U311" s="28">
        <f t="shared" si="86"/>
        <v>0.5516093719023509</v>
      </c>
      <c r="V311" s="17">
        <f t="shared" si="87"/>
        <v>1.932045371597241E-06</v>
      </c>
      <c r="W311" s="25">
        <f t="shared" si="88"/>
        <v>1</v>
      </c>
      <c r="X311" s="1">
        <f t="shared" si="89"/>
        <v>3.5025608156985104E-06</v>
      </c>
      <c r="Y311" s="1">
        <f t="shared" si="90"/>
        <v>1.932045371597241E-06</v>
      </c>
      <c r="Z311" s="25">
        <f t="shared" si="91"/>
        <v>1.932045371597241E-06</v>
      </c>
      <c r="AA311" s="25">
        <f t="shared" si="93"/>
        <v>0.00034699450962280835</v>
      </c>
      <c r="AB311" s="72">
        <f t="shared" si="94"/>
        <v>0.00019017155540176792</v>
      </c>
      <c r="AC311" s="83">
        <f t="shared" si="92"/>
        <v>6900</v>
      </c>
      <c r="AD311" s="16"/>
      <c r="AJ311" s="13"/>
      <c r="AK311" s="13"/>
      <c r="AL311" s="13"/>
      <c r="AM311" s="13"/>
      <c r="AN311" s="13"/>
      <c r="AO311" s="13"/>
      <c r="AP311" s="13"/>
      <c r="AQ311" s="13"/>
    </row>
    <row r="312" spans="11:43" ht="12.75">
      <c r="K312" s="16">
        <v>7000</v>
      </c>
      <c r="L312" s="27">
        <f t="shared" si="78"/>
        <v>0.24448942625562883</v>
      </c>
      <c r="M312" s="17">
        <f t="shared" si="79"/>
        <v>3.437329376757657E-06</v>
      </c>
      <c r="N312" s="28">
        <f t="shared" si="80"/>
        <v>2.2116094708071837E-08</v>
      </c>
      <c r="O312" s="25">
        <f t="shared" si="81"/>
        <v>4423.674949918966</v>
      </c>
      <c r="P312" s="25">
        <f t="shared" si="82"/>
        <v>1</v>
      </c>
      <c r="Q312" s="25">
        <f t="shared" si="83"/>
        <v>3.437329376757657E-06</v>
      </c>
      <c r="R312" s="28">
        <f t="shared" si="77"/>
        <v>1</v>
      </c>
      <c r="S312" s="25">
        <f t="shared" si="84"/>
        <v>3.437329376757657E-06</v>
      </c>
      <c r="T312" s="25">
        <f t="shared" si="85"/>
        <v>3.437329376757657E-06</v>
      </c>
      <c r="U312" s="28">
        <f t="shared" si="86"/>
        <v>0.5444301465818056</v>
      </c>
      <c r="V312" s="17">
        <f t="shared" si="87"/>
        <v>1.8713857364381175E-06</v>
      </c>
      <c r="W312" s="25">
        <f t="shared" si="88"/>
        <v>1</v>
      </c>
      <c r="X312" s="1">
        <f t="shared" si="89"/>
        <v>3.437329376757657E-06</v>
      </c>
      <c r="Y312" s="1">
        <f t="shared" si="90"/>
        <v>1.8713857364381175E-06</v>
      </c>
      <c r="Z312" s="25">
        <f t="shared" si="91"/>
        <v>1.8713857364381175E-06</v>
      </c>
      <c r="AA312" s="25">
        <f t="shared" si="93"/>
        <v>0.00034057702425339183</v>
      </c>
      <c r="AB312" s="72">
        <f t="shared" si="94"/>
        <v>0.00018422200066779871</v>
      </c>
      <c r="AC312" s="83">
        <f t="shared" si="92"/>
        <v>7000</v>
      </c>
      <c r="AD312" s="16"/>
      <c r="AJ312" s="13"/>
      <c r="AK312" s="13"/>
      <c r="AL312" s="13"/>
      <c r="AM312" s="13"/>
      <c r="AN312" s="13"/>
      <c r="AO312" s="13"/>
      <c r="AP312" s="13"/>
      <c r="AQ312" s="13"/>
    </row>
    <row r="313" spans="11:43" ht="12.75">
      <c r="K313" s="16">
        <v>7100</v>
      </c>
      <c r="L313" s="27">
        <f t="shared" si="78"/>
        <v>0.24414886642900602</v>
      </c>
      <c r="M313" s="17">
        <f t="shared" si="79"/>
        <v>3.3742111083101795E-06</v>
      </c>
      <c r="N313" s="28">
        <f t="shared" si="80"/>
        <v>2.126440202999314E-08</v>
      </c>
      <c r="O313" s="25">
        <f t="shared" si="81"/>
        <v>4600.8542357381475</v>
      </c>
      <c r="P313" s="25">
        <f t="shared" si="82"/>
        <v>1</v>
      </c>
      <c r="Q313" s="25">
        <f t="shared" si="83"/>
        <v>3.3742111083101795E-06</v>
      </c>
      <c r="R313" s="28">
        <f t="shared" si="77"/>
        <v>1</v>
      </c>
      <c r="S313" s="25">
        <f t="shared" si="84"/>
        <v>3.3742111083101795E-06</v>
      </c>
      <c r="T313" s="25">
        <f t="shared" si="85"/>
        <v>3.3742111083101795E-06</v>
      </c>
      <c r="U313" s="28">
        <f t="shared" si="86"/>
        <v>0.5373268650715344</v>
      </c>
      <c r="V313" s="17">
        <f t="shared" si="87"/>
        <v>1.8130542769178563E-06</v>
      </c>
      <c r="W313" s="25">
        <f t="shared" si="88"/>
        <v>1</v>
      </c>
      <c r="X313" s="1">
        <f t="shared" si="89"/>
        <v>3.3742111083101795E-06</v>
      </c>
      <c r="Y313" s="1">
        <f t="shared" si="90"/>
        <v>1.8130542769178563E-06</v>
      </c>
      <c r="Z313" s="25">
        <f t="shared" si="91"/>
        <v>1.8130542769178563E-06</v>
      </c>
      <c r="AA313" s="25">
        <f t="shared" si="93"/>
        <v>0.0003343660186671892</v>
      </c>
      <c r="AB313" s="72">
        <f t="shared" si="94"/>
        <v>0.00017849942022040682</v>
      </c>
      <c r="AC313" s="83">
        <f t="shared" si="92"/>
        <v>7100</v>
      </c>
      <c r="AD313" s="16"/>
      <c r="AJ313" s="13"/>
      <c r="AK313" s="13"/>
      <c r="AL313" s="13"/>
      <c r="AM313" s="13"/>
      <c r="AN313" s="13"/>
      <c r="AO313" s="13"/>
      <c r="AP313" s="13"/>
      <c r="AQ313" s="13"/>
    </row>
    <row r="314" spans="11:43" ht="12.75">
      <c r="K314" s="16">
        <v>7200</v>
      </c>
      <c r="L314" s="27">
        <f t="shared" si="78"/>
        <v>0.24381451682611036</v>
      </c>
      <c r="M314" s="17">
        <f t="shared" si="79"/>
        <v>3.313109265033605E-06</v>
      </c>
      <c r="N314" s="28">
        <f t="shared" si="80"/>
        <v>2.0456732503664316E-08</v>
      </c>
      <c r="O314" s="25">
        <f t="shared" si="81"/>
        <v>4782.504446035465</v>
      </c>
      <c r="P314" s="25">
        <f t="shared" si="82"/>
        <v>1</v>
      </c>
      <c r="Q314" s="25">
        <f t="shared" si="83"/>
        <v>3.313109265033605E-06</v>
      </c>
      <c r="R314" s="28">
        <f t="shared" si="77"/>
        <v>1</v>
      </c>
      <c r="S314" s="25">
        <f t="shared" si="84"/>
        <v>3.313109265033605E-06</v>
      </c>
      <c r="T314" s="25">
        <f t="shared" si="85"/>
        <v>3.313109265033605E-06</v>
      </c>
      <c r="U314" s="28">
        <f t="shared" si="86"/>
        <v>0.5302976711432001</v>
      </c>
      <c r="V314" s="17">
        <f t="shared" si="87"/>
        <v>1.7569341274902801E-06</v>
      </c>
      <c r="W314" s="25">
        <f t="shared" si="88"/>
        <v>1</v>
      </c>
      <c r="X314" s="1">
        <f t="shared" si="89"/>
        <v>3.313109265033605E-06</v>
      </c>
      <c r="Y314" s="1">
        <f t="shared" si="90"/>
        <v>1.7569341274902801E-06</v>
      </c>
      <c r="Z314" s="25">
        <f t="shared" si="91"/>
        <v>1.7569341274902801E-06</v>
      </c>
      <c r="AA314" s="25">
        <f t="shared" si="93"/>
        <v>0.00032835210277113916</v>
      </c>
      <c r="AB314" s="72">
        <f t="shared" si="94"/>
        <v>0.0001729924924352754</v>
      </c>
      <c r="AC314" s="83">
        <f t="shared" si="92"/>
        <v>7200</v>
      </c>
      <c r="AD314" s="16"/>
      <c r="AJ314" s="13"/>
      <c r="AK314" s="13"/>
      <c r="AL314" s="13"/>
      <c r="AM314" s="13"/>
      <c r="AN314" s="13"/>
      <c r="AO314" s="13"/>
      <c r="AP314" s="13"/>
      <c r="AQ314" s="13"/>
    </row>
    <row r="315" spans="11:43" ht="12.75">
      <c r="K315" s="16">
        <v>7300</v>
      </c>
      <c r="L315" s="27">
        <f t="shared" si="78"/>
        <v>0.24348618040290948</v>
      </c>
      <c r="M315" s="17">
        <f t="shared" si="79"/>
        <v>3.2539327903891786E-06</v>
      </c>
      <c r="N315" s="28">
        <f t="shared" si="80"/>
        <v>1.9690246193759526E-08</v>
      </c>
      <c r="O315" s="25">
        <f t="shared" si="81"/>
        <v>4968.67399154916</v>
      </c>
      <c r="P315" s="25">
        <f t="shared" si="82"/>
        <v>1</v>
      </c>
      <c r="Q315" s="25">
        <f t="shared" si="83"/>
        <v>3.2539327903891786E-06</v>
      </c>
      <c r="R315" s="28">
        <f t="shared" si="77"/>
        <v>1</v>
      </c>
      <c r="S315" s="25">
        <f t="shared" si="84"/>
        <v>3.2539327903891786E-06</v>
      </c>
      <c r="T315" s="25">
        <f t="shared" si="85"/>
        <v>3.2539327903891786E-06</v>
      </c>
      <c r="U315" s="28">
        <f t="shared" si="86"/>
        <v>0.5233407789629099</v>
      </c>
      <c r="V315" s="17">
        <f t="shared" si="87"/>
        <v>1.7029157212152277E-06</v>
      </c>
      <c r="W315" s="25">
        <f t="shared" si="88"/>
        <v>1</v>
      </c>
      <c r="X315" s="1">
        <f t="shared" si="89"/>
        <v>3.2539327903891786E-06</v>
      </c>
      <c r="Y315" s="1">
        <f t="shared" si="90"/>
        <v>1.7029157212152277E-06</v>
      </c>
      <c r="Z315" s="25">
        <f t="shared" si="91"/>
        <v>1.7029157212152277E-06</v>
      </c>
      <c r="AA315" s="25">
        <f t="shared" si="93"/>
        <v>0.00032252643502198285</v>
      </c>
      <c r="AB315" s="72">
        <f t="shared" si="94"/>
        <v>0.00016769059830706458</v>
      </c>
      <c r="AC315" s="83">
        <f t="shared" si="92"/>
        <v>7300</v>
      </c>
      <c r="AD315" s="16"/>
      <c r="AJ315" s="13"/>
      <c r="AK315" s="13"/>
      <c r="AL315" s="13"/>
      <c r="AM315" s="13"/>
      <c r="AN315" s="13"/>
      <c r="AO315" s="13"/>
      <c r="AP315" s="13"/>
      <c r="AQ315" s="13"/>
    </row>
    <row r="316" spans="11:43" ht="12.75">
      <c r="K316" s="16">
        <v>7400</v>
      </c>
      <c r="L316" s="27">
        <f t="shared" si="78"/>
        <v>0.24316366895367347</v>
      </c>
      <c r="M316" s="17">
        <f t="shared" si="79"/>
        <v>3.1965959100504783E-06</v>
      </c>
      <c r="N316" s="28">
        <f t="shared" si="80"/>
        <v>1.8962321804914275E-08</v>
      </c>
      <c r="O316" s="25">
        <f t="shared" si="81"/>
        <v>5159.411128903953</v>
      </c>
      <c r="P316" s="25">
        <f t="shared" si="82"/>
        <v>1</v>
      </c>
      <c r="Q316" s="25">
        <f t="shared" si="83"/>
        <v>3.1965959100504783E-06</v>
      </c>
      <c r="R316" s="28">
        <f t="shared" si="77"/>
        <v>1</v>
      </c>
      <c r="S316" s="25">
        <f t="shared" si="84"/>
        <v>3.1965959100504783E-06</v>
      </c>
      <c r="T316" s="25">
        <f t="shared" si="85"/>
        <v>3.1965959100504783E-06</v>
      </c>
      <c r="U316" s="28">
        <f t="shared" si="86"/>
        <v>0.516454469498459</v>
      </c>
      <c r="V316" s="17">
        <f t="shared" si="87"/>
        <v>1.6508962449260635E-06</v>
      </c>
      <c r="W316" s="25">
        <f t="shared" si="88"/>
        <v>1</v>
      </c>
      <c r="X316" s="1">
        <f t="shared" si="89"/>
        <v>3.1965959100504783E-06</v>
      </c>
      <c r="Y316" s="1">
        <f t="shared" si="90"/>
        <v>1.6508962449260635E-06</v>
      </c>
      <c r="Z316" s="25">
        <f t="shared" si="91"/>
        <v>1.6508962449260635E-06</v>
      </c>
      <c r="AA316" s="25">
        <f t="shared" si="93"/>
        <v>0.00031688068347262384</v>
      </c>
      <c r="AB316" s="72">
        <f t="shared" si="94"/>
        <v>0.00016258376932661234</v>
      </c>
      <c r="AC316" s="83">
        <f t="shared" si="92"/>
        <v>7400</v>
      </c>
      <c r="AD316" s="16"/>
      <c r="AJ316" s="13"/>
      <c r="AK316" s="13"/>
      <c r="AL316" s="13"/>
      <c r="AM316" s="13"/>
      <c r="AN316" s="13"/>
      <c r="AO316" s="13"/>
      <c r="AP316" s="13"/>
      <c r="AQ316" s="13"/>
    </row>
    <row r="317" spans="11:43" ht="12.75">
      <c r="K317" s="16">
        <v>7500</v>
      </c>
      <c r="L317" s="27">
        <f t="shared" si="78"/>
        <v>0.24284680260164826</v>
      </c>
      <c r="M317" s="17">
        <f t="shared" si="79"/>
        <v>3.1410177594019983E-06</v>
      </c>
      <c r="N317" s="28">
        <f t="shared" si="80"/>
        <v>1.8270537193427858E-08</v>
      </c>
      <c r="O317" s="25">
        <f t="shared" si="81"/>
        <v>5354.763963115713</v>
      </c>
      <c r="P317" s="25">
        <f t="shared" si="82"/>
        <v>1</v>
      </c>
      <c r="Q317" s="25">
        <f t="shared" si="83"/>
        <v>3.1410177594019983E-06</v>
      </c>
      <c r="R317" s="28">
        <f t="shared" si="77"/>
        <v>1</v>
      </c>
      <c r="S317" s="25">
        <f t="shared" si="84"/>
        <v>3.1410177594019983E-06</v>
      </c>
      <c r="T317" s="25">
        <f t="shared" si="85"/>
        <v>3.1410177594019983E-06</v>
      </c>
      <c r="U317" s="28">
        <f t="shared" si="86"/>
        <v>0.5096370871557718</v>
      </c>
      <c r="V317" s="17">
        <f t="shared" si="87"/>
        <v>1.6007791416061834E-06</v>
      </c>
      <c r="W317" s="25">
        <f t="shared" si="88"/>
        <v>1</v>
      </c>
      <c r="X317" s="1">
        <f t="shared" si="89"/>
        <v>3.1410177594019983E-06</v>
      </c>
      <c r="Y317" s="1">
        <f t="shared" si="90"/>
        <v>1.6007791416061834E-06</v>
      </c>
      <c r="Z317" s="25">
        <f t="shared" si="91"/>
        <v>1.6007791416061834E-06</v>
      </c>
      <c r="AA317" s="25">
        <f t="shared" si="93"/>
        <v>0.0003114069900622881</v>
      </c>
      <c r="AB317" s="72">
        <f t="shared" si="94"/>
        <v>0.00015766263984676055</v>
      </c>
      <c r="AC317" s="83">
        <f t="shared" si="92"/>
        <v>7500</v>
      </c>
      <c r="AD317" s="16"/>
      <c r="AJ317" s="13"/>
      <c r="AK317" s="13"/>
      <c r="AL317" s="13"/>
      <c r="AM317" s="13"/>
      <c r="AN317" s="13"/>
      <c r="AO317" s="13"/>
      <c r="AP317" s="13"/>
      <c r="AQ317" s="13"/>
    </row>
    <row r="318" spans="11:43" ht="12.75">
      <c r="K318" s="16">
        <v>7600</v>
      </c>
      <c r="L318" s="27">
        <f t="shared" si="78"/>
        <v>0.24253540932541362</v>
      </c>
      <c r="M318" s="17">
        <f t="shared" si="79"/>
        <v>3.087122041843764E-06</v>
      </c>
      <c r="N318" s="28">
        <f t="shared" si="80"/>
        <v>1.7612651845933788E-08</v>
      </c>
      <c r="O318" s="25">
        <f t="shared" si="81"/>
        <v>5554.780450209132</v>
      </c>
      <c r="P318" s="25">
        <f t="shared" si="82"/>
        <v>1</v>
      </c>
      <c r="Q318" s="25">
        <f t="shared" si="83"/>
        <v>3.087122041843764E-06</v>
      </c>
      <c r="R318" s="28">
        <f t="shared" si="77"/>
        <v>1</v>
      </c>
      <c r="S318" s="25">
        <f t="shared" si="84"/>
        <v>3.087122041843764E-06</v>
      </c>
      <c r="T318" s="25">
        <f t="shared" si="85"/>
        <v>3.087122041843764E-06</v>
      </c>
      <c r="U318" s="28">
        <f t="shared" si="86"/>
        <v>0.5028870366271048</v>
      </c>
      <c r="V318" s="17">
        <f t="shared" si="87"/>
        <v>1.5524736553290274E-06</v>
      </c>
      <c r="W318" s="25">
        <f t="shared" si="88"/>
        <v>1</v>
      </c>
      <c r="X318" s="1">
        <f t="shared" si="89"/>
        <v>3.087122041843764E-06</v>
      </c>
      <c r="Y318" s="1">
        <f t="shared" si="90"/>
        <v>1.5524736553290274E-06</v>
      </c>
      <c r="Z318" s="25">
        <f t="shared" si="91"/>
        <v>1.5524736553290274E-06</v>
      </c>
      <c r="AA318" s="25">
        <f t="shared" si="93"/>
        <v>0.00013225871424363874</v>
      </c>
      <c r="AB318" s="72">
        <f t="shared" si="94"/>
        <v>6.632129706083629E-05</v>
      </c>
      <c r="AC318" s="83">
        <f t="shared" si="92"/>
        <v>7600</v>
      </c>
      <c r="AD318" s="16"/>
      <c r="AJ318" s="13"/>
      <c r="AK318" s="13"/>
      <c r="AL318" s="13"/>
      <c r="AM318" s="13"/>
      <c r="AN318" s="13"/>
      <c r="AO318" s="13"/>
      <c r="AP318" s="13"/>
      <c r="AQ318" s="13"/>
    </row>
    <row r="319" spans="11:43" ht="12.75">
      <c r="K319" s="3">
        <v>7643</v>
      </c>
      <c r="L319" s="20">
        <f t="shared" si="78"/>
        <v>0.24240315166803117</v>
      </c>
      <c r="M319" s="3">
        <f t="shared" si="79"/>
        <v>3.0644460625115256E-06</v>
      </c>
      <c r="N319" s="64">
        <f t="shared" si="80"/>
        <v>1.7339661283528685E-08</v>
      </c>
      <c r="O319" s="64">
        <f t="shared" si="81"/>
        <v>5642.233291089014</v>
      </c>
      <c r="P319" s="64">
        <f t="shared" si="82"/>
        <v>1</v>
      </c>
      <c r="Q319" s="64">
        <f t="shared" si="83"/>
        <v>3.0644460625115256E-06</v>
      </c>
      <c r="R319" s="64">
        <f t="shared" si="77"/>
        <v>1</v>
      </c>
      <c r="S319" s="64">
        <f t="shared" si="84"/>
        <v>3.0644460625115256E-06</v>
      </c>
      <c r="T319" s="64">
        <f t="shared" si="85"/>
        <v>3.0644460625115256E-06</v>
      </c>
      <c r="U319" s="64">
        <f t="shared" si="86"/>
        <v>0.5000048310907079</v>
      </c>
      <c r="V319" s="3">
        <f t="shared" si="87"/>
        <v>1.5322378358726604E-06</v>
      </c>
      <c r="W319" s="64">
        <f t="shared" si="88"/>
        <v>1</v>
      </c>
      <c r="X319" s="3">
        <f t="shared" si="89"/>
        <v>3.0644460625115256E-06</v>
      </c>
      <c r="Y319" s="3">
        <f t="shared" si="90"/>
        <v>1.5322378358726604E-06</v>
      </c>
      <c r="Z319" s="64">
        <f t="shared" si="91"/>
        <v>1.5322378358726604E-06</v>
      </c>
      <c r="AA319" s="64">
        <f t="shared" si="93"/>
        <v>0.00017382955915875876</v>
      </c>
      <c r="AB319" s="64">
        <f t="shared" si="94"/>
        <v>8.658676913922356E-05</v>
      </c>
      <c r="AC319" s="84">
        <f t="shared" si="92"/>
        <v>7643</v>
      </c>
      <c r="AD319" s="3"/>
      <c r="AJ319" s="13"/>
      <c r="AK319" s="13"/>
      <c r="AL319" s="13"/>
      <c r="AM319" s="13"/>
      <c r="AN319" s="13"/>
      <c r="AO319" s="13"/>
      <c r="AP319" s="13"/>
      <c r="AQ319" s="13"/>
    </row>
    <row r="320" spans="11:43" ht="12.75">
      <c r="K320" s="16">
        <v>7700</v>
      </c>
      <c r="L320" s="27">
        <f t="shared" si="78"/>
        <v>0.2422293245179927</v>
      </c>
      <c r="M320" s="17">
        <f t="shared" si="79"/>
        <v>3.0348367149887815E-06</v>
      </c>
      <c r="N320" s="28">
        <f t="shared" si="80"/>
        <v>1.6986591105109275E-08</v>
      </c>
      <c r="O320" s="25">
        <f t="shared" si="81"/>
        <v>5759.508399581472</v>
      </c>
      <c r="P320" s="25">
        <f t="shared" si="82"/>
        <v>1</v>
      </c>
      <c r="Q320" s="25">
        <f t="shared" si="83"/>
        <v>3.0348367149887815E-06</v>
      </c>
      <c r="R320" s="28">
        <f t="shared" si="77"/>
        <v>1</v>
      </c>
      <c r="S320" s="25">
        <f t="shared" si="84"/>
        <v>3.0348367149887815E-06</v>
      </c>
      <c r="T320" s="25">
        <f t="shared" si="85"/>
        <v>3.0348367149887815E-06</v>
      </c>
      <c r="U320" s="28">
        <f t="shared" si="86"/>
        <v>0.4962027799350577</v>
      </c>
      <c r="V320" s="17">
        <f t="shared" si="87"/>
        <v>1.5058944146264117E-06</v>
      </c>
      <c r="W320" s="25">
        <f t="shared" si="88"/>
        <v>1</v>
      </c>
      <c r="X320" s="1">
        <f t="shared" si="89"/>
        <v>3.0348367149887815E-06</v>
      </c>
      <c r="Y320" s="1">
        <f t="shared" si="90"/>
        <v>1.5058944146264117E-06</v>
      </c>
      <c r="Z320" s="25">
        <f t="shared" si="91"/>
        <v>1.5058944146264117E-06</v>
      </c>
      <c r="AA320" s="25">
        <f t="shared" si="93"/>
        <v>0.00030094652085690265</v>
      </c>
      <c r="AB320" s="72">
        <f t="shared" si="94"/>
        <v>0.0001483427732612622</v>
      </c>
      <c r="AC320" s="83">
        <f t="shared" si="92"/>
        <v>7700</v>
      </c>
      <c r="AD320" s="16"/>
      <c r="AJ320" s="13"/>
      <c r="AK320" s="13"/>
      <c r="AL320" s="13"/>
      <c r="AM320" s="13"/>
      <c r="AN320" s="13"/>
      <c r="AO320" s="13"/>
      <c r="AP320" s="13"/>
      <c r="AQ320" s="13"/>
    </row>
    <row r="321" spans="11:43" ht="12.75">
      <c r="K321" s="16">
        <v>7800</v>
      </c>
      <c r="L321" s="27">
        <f t="shared" si="78"/>
        <v>0.2419283905760572</v>
      </c>
      <c r="M321" s="17">
        <f t="shared" si="79"/>
        <v>2.984093702149272E-06</v>
      </c>
      <c r="N321" s="28">
        <f t="shared" si="80"/>
        <v>1.6390431947285145E-08</v>
      </c>
      <c r="O321" s="25">
        <f t="shared" si="81"/>
        <v>5968.995476433295</v>
      </c>
      <c r="P321" s="25">
        <f t="shared" si="82"/>
        <v>1</v>
      </c>
      <c r="Q321" s="25">
        <f t="shared" si="83"/>
        <v>2.984093702149272E-06</v>
      </c>
      <c r="R321" s="28">
        <f t="shared" si="77"/>
        <v>1</v>
      </c>
      <c r="S321" s="25">
        <f t="shared" si="84"/>
        <v>2.984093702149272E-06</v>
      </c>
      <c r="T321" s="25">
        <f t="shared" si="85"/>
        <v>2.984093702149272E-06</v>
      </c>
      <c r="U321" s="28">
        <f t="shared" si="86"/>
        <v>0.4895828336578658</v>
      </c>
      <c r="V321" s="17">
        <f t="shared" si="87"/>
        <v>1.460961050598832E-06</v>
      </c>
      <c r="W321" s="25">
        <f t="shared" si="88"/>
        <v>1</v>
      </c>
      <c r="X321" s="1">
        <f t="shared" si="89"/>
        <v>2.984093702149272E-06</v>
      </c>
      <c r="Y321" s="1">
        <f t="shared" si="90"/>
        <v>1.460961050598832E-06</v>
      </c>
      <c r="Z321" s="25">
        <f t="shared" si="91"/>
        <v>1.460961050598832E-06</v>
      </c>
      <c r="AA321" s="25">
        <f t="shared" si="93"/>
        <v>0.0002959461164464981</v>
      </c>
      <c r="AB321" s="72">
        <f t="shared" si="94"/>
        <v>0.00014392794485376515</v>
      </c>
      <c r="AC321" s="83">
        <f t="shared" si="92"/>
        <v>7800</v>
      </c>
      <c r="AD321" s="16"/>
      <c r="AJ321" s="13"/>
      <c r="AK321" s="13"/>
      <c r="AL321" s="13"/>
      <c r="AM321" s="13"/>
      <c r="AN321" s="13"/>
      <c r="AO321" s="13"/>
      <c r="AP321" s="13"/>
      <c r="AQ321" s="13"/>
    </row>
    <row r="322" spans="11:43" ht="12.75">
      <c r="K322" s="16">
        <v>7900</v>
      </c>
      <c r="L322" s="27">
        <f t="shared" si="78"/>
        <v>0.24163245651681736</v>
      </c>
      <c r="M322" s="17">
        <f t="shared" si="79"/>
        <v>2.9348286267806905E-06</v>
      </c>
      <c r="N322" s="28">
        <f t="shared" si="80"/>
        <v>1.5822390142761265E-08</v>
      </c>
      <c r="O322" s="25">
        <f t="shared" si="81"/>
        <v>6183.2892039318085</v>
      </c>
      <c r="P322" s="25">
        <f t="shared" si="82"/>
        <v>1</v>
      </c>
      <c r="Q322" s="25">
        <f t="shared" si="83"/>
        <v>2.9348286267806905E-06</v>
      </c>
      <c r="R322" s="28">
        <f t="shared" si="77"/>
        <v>1</v>
      </c>
      <c r="S322" s="25">
        <f t="shared" si="84"/>
        <v>2.9348286267806905E-06</v>
      </c>
      <c r="T322" s="25">
        <f t="shared" si="85"/>
        <v>2.9348286267806905E-06</v>
      </c>
      <c r="U322" s="28">
        <f t="shared" si="86"/>
        <v>0.48302576632267646</v>
      </c>
      <c r="V322" s="17">
        <f t="shared" si="87"/>
        <v>1.4175978464764713E-06</v>
      </c>
      <c r="W322" s="25">
        <f t="shared" si="88"/>
        <v>1</v>
      </c>
      <c r="X322" s="1">
        <f t="shared" si="89"/>
        <v>2.9348286267806905E-06</v>
      </c>
      <c r="Y322" s="1">
        <f t="shared" si="90"/>
        <v>1.4175978464764713E-06</v>
      </c>
      <c r="Z322" s="25">
        <f t="shared" si="91"/>
        <v>1.4175978464764713E-06</v>
      </c>
      <c r="AA322" s="25">
        <f t="shared" si="93"/>
        <v>0.0002910904597287119</v>
      </c>
      <c r="AB322" s="72">
        <f t="shared" si="94"/>
        <v>0.00013966656310822136</v>
      </c>
      <c r="AC322" s="83">
        <f t="shared" si="92"/>
        <v>7900</v>
      </c>
      <c r="AD322" s="16"/>
      <c r="AJ322" s="13"/>
      <c r="AK322" s="13"/>
      <c r="AL322" s="13"/>
      <c r="AM322" s="13"/>
      <c r="AN322" s="13"/>
      <c r="AO322" s="13"/>
      <c r="AP322" s="13"/>
      <c r="AQ322" s="13"/>
    </row>
    <row r="323" spans="11:43" ht="12.75">
      <c r="K323" s="16">
        <v>8000</v>
      </c>
      <c r="L323" s="27">
        <f t="shared" si="78"/>
        <v>0.24134137762040803</v>
      </c>
      <c r="M323" s="17">
        <f t="shared" si="79"/>
        <v>2.8869805677935474E-06</v>
      </c>
      <c r="N323" s="28">
        <f t="shared" si="80"/>
        <v>1.528080864747436E-08</v>
      </c>
      <c r="O323" s="25">
        <f t="shared" si="81"/>
        <v>6402.43696568395</v>
      </c>
      <c r="P323" s="25">
        <f t="shared" si="82"/>
        <v>1</v>
      </c>
      <c r="Q323" s="25">
        <f t="shared" si="83"/>
        <v>2.8869805677935474E-06</v>
      </c>
      <c r="R323" s="28">
        <f aca="true" t="shared" si="95" ref="R323:R386">IF((LOG(K323/$I$11))*$G$11&lt;0,0,IF((LOG(K323/$I$11))*$G$11&gt;1,1,(LOG(K323/$I$11))*$G$11))</f>
        <v>1</v>
      </c>
      <c r="S323" s="25">
        <f t="shared" si="84"/>
        <v>2.8869805677935474E-06</v>
      </c>
      <c r="T323" s="25">
        <f t="shared" si="85"/>
        <v>2.8869805677935474E-06</v>
      </c>
      <c r="U323" s="28">
        <f t="shared" si="86"/>
        <v>0.4765301959546604</v>
      </c>
      <c r="V323" s="17">
        <f t="shared" si="87"/>
        <v>1.375733415687956E-06</v>
      </c>
      <c r="W323" s="25">
        <f t="shared" si="88"/>
        <v>1</v>
      </c>
      <c r="X323" s="1">
        <f t="shared" si="89"/>
        <v>2.8869805677935474E-06</v>
      </c>
      <c r="Y323" s="1">
        <f t="shared" si="90"/>
        <v>1.375733415687956E-06</v>
      </c>
      <c r="Z323" s="25">
        <f t="shared" si="91"/>
        <v>1.375733415687956E-06</v>
      </c>
      <c r="AA323" s="25">
        <f t="shared" si="93"/>
        <v>0.0002863736200825138</v>
      </c>
      <c r="AB323" s="72">
        <f t="shared" si="94"/>
        <v>0.0001355516910744779</v>
      </c>
      <c r="AC323" s="83">
        <f t="shared" si="92"/>
        <v>8000</v>
      </c>
      <c r="AD323" s="16"/>
      <c r="AJ323" s="13"/>
      <c r="AK323" s="13"/>
      <c r="AL323" s="13"/>
      <c r="AM323" s="13"/>
      <c r="AN323" s="13"/>
      <c r="AO323" s="13"/>
      <c r="AP323" s="13"/>
      <c r="AQ323" s="13"/>
    </row>
    <row r="324" spans="11:43" ht="12.75">
      <c r="K324" s="16">
        <v>8100</v>
      </c>
      <c r="L324" s="27">
        <f aca="true" t="shared" si="96" ref="L324:L387">$G$3+($G$4-$G$3)*(1+(K324*$G$5)^$G$6)^(1/$G$6-1)</f>
        <v>0.24105501509577865</v>
      </c>
      <c r="M324" s="17">
        <f aca="true" t="shared" si="97" ref="M324:M387">(($G$4-$G$3)*($G$6-1)*(1/K324)*(($G$5*K324)^$G$6))*((1+($G$5*K324)^$G$6)^((1/$G$6)-2))</f>
        <v>2.8404918338567294E-06</v>
      </c>
      <c r="N324" s="28">
        <f aca="true" t="shared" si="98" ref="N324:N387">((1-(($G$5*K324)^($G$6-1))*(1+($G$5*K324)^$G$6)^(1/$G$6-1))^2)/(1+($G$5*K324)^$G$6)^(($G$6-1)/(2*$G$6))</f>
        <v>1.4764147096604349E-08</v>
      </c>
      <c r="O324" s="25">
        <f aca="true" t="shared" si="99" ref="O324:O387">$N$171/N324</f>
        <v>6626.4860076227515</v>
      </c>
      <c r="P324" s="25">
        <f aca="true" t="shared" si="100" ref="P324:P387">IF((O324^0.08)&lt;0,0,IF((O324^0.08)&gt;1,1,O324^0.08))</f>
        <v>1</v>
      </c>
      <c r="Q324" s="25">
        <f aca="true" t="shared" si="101" ref="Q324:Q387">P324*M324</f>
        <v>2.8404918338567294E-06</v>
      </c>
      <c r="R324" s="28">
        <f t="shared" si="95"/>
        <v>1</v>
      </c>
      <c r="S324" s="25">
        <f aca="true" t="shared" si="102" ref="S324:S387">R324*M324</f>
        <v>2.8404918338567294E-06</v>
      </c>
      <c r="T324" s="25">
        <f aca="true" t="shared" si="103" ref="T324:T387">M324*P324*R324</f>
        <v>2.8404918338567294E-06</v>
      </c>
      <c r="U324" s="28">
        <f aca="true" t="shared" si="104" ref="U324:U387">IF((2.5-($G$36*(K324^$G$37)))&lt;0,0,IF((2.5-($G$36*(K324^$G$37)))&gt;1,1,2.5-($G$36*(K324^$G$37))))</f>
        <v>0.47009478777081126</v>
      </c>
      <c r="V324" s="17">
        <f aca="true" t="shared" si="105" ref="V324:V387">U324*M324</f>
        <v>1.3353004058016017E-06</v>
      </c>
      <c r="W324" s="25">
        <f aca="true" t="shared" si="106" ref="W324:W387">IF((12000/K324)^-$G$62&lt;0,0,IF((12000/K324)^-$G$62&gt;1,1,(12000/K324)^-$G$62))</f>
        <v>1</v>
      </c>
      <c r="X324" s="1">
        <f aca="true" t="shared" si="107" ref="X324:X387">W324*M324</f>
        <v>2.8404918338567294E-06</v>
      </c>
      <c r="Y324" s="1">
        <f aca="true" t="shared" si="108" ref="Y324:Y387">W324*U324*M324</f>
        <v>1.3353004058016017E-06</v>
      </c>
      <c r="Z324" s="25">
        <f aca="true" t="shared" si="109" ref="Z324:Z387">M324*P324*R324*U324*W324</f>
        <v>1.3353004058016017E-06</v>
      </c>
      <c r="AA324" s="25">
        <f t="shared" si="93"/>
        <v>0.0002817899794431137</v>
      </c>
      <c r="AB324" s="72">
        <f t="shared" si="94"/>
        <v>0.00013157678158888915</v>
      </c>
      <c r="AC324" s="83">
        <f aca="true" t="shared" si="110" ref="AC324:AC387">K324</f>
        <v>8100</v>
      </c>
      <c r="AD324" s="16"/>
      <c r="AJ324" s="13"/>
      <c r="AK324" s="13"/>
      <c r="AL324" s="13"/>
      <c r="AM324" s="13"/>
      <c r="AN324" s="13"/>
      <c r="AO324" s="13"/>
      <c r="AP324" s="13"/>
      <c r="AQ324" s="13"/>
    </row>
    <row r="325" spans="11:43" ht="12.75">
      <c r="K325" s="16">
        <v>8200</v>
      </c>
      <c r="L325" s="27">
        <f t="shared" si="96"/>
        <v>0.24077323576827497</v>
      </c>
      <c r="M325" s="17">
        <f t="shared" si="97"/>
        <v>2.795307755005544E-06</v>
      </c>
      <c r="N325" s="28">
        <f t="shared" si="98"/>
        <v>1.4270972280986693E-08</v>
      </c>
      <c r="O325" s="25">
        <f t="shared" si="99"/>
        <v>6855.483440359435</v>
      </c>
      <c r="P325" s="25">
        <f t="shared" si="100"/>
        <v>1</v>
      </c>
      <c r="Q325" s="25">
        <f t="shared" si="101"/>
        <v>2.795307755005544E-06</v>
      </c>
      <c r="R325" s="28">
        <f t="shared" si="95"/>
        <v>1</v>
      </c>
      <c r="S325" s="25">
        <f t="shared" si="102"/>
        <v>2.795307755005544E-06</v>
      </c>
      <c r="T325" s="25">
        <f t="shared" si="103"/>
        <v>2.795307755005544E-06</v>
      </c>
      <c r="U325" s="28">
        <f t="shared" si="104"/>
        <v>0.46371825200821615</v>
      </c>
      <c r="V325" s="17">
        <f t="shared" si="105"/>
        <v>1.2962352259761817E-06</v>
      </c>
      <c r="W325" s="25">
        <f t="shared" si="106"/>
        <v>1</v>
      </c>
      <c r="X325" s="1">
        <f t="shared" si="107"/>
        <v>2.795307755005544E-06</v>
      </c>
      <c r="Y325" s="1">
        <f t="shared" si="108"/>
        <v>1.2962352259761817E-06</v>
      </c>
      <c r="Z325" s="25">
        <f t="shared" si="109"/>
        <v>1.2962352259761817E-06</v>
      </c>
      <c r="AA325" s="25">
        <f t="shared" si="93"/>
        <v>0.00027733421225206966</v>
      </c>
      <c r="AB325" s="72">
        <f t="shared" si="94"/>
        <v>0.0001277356510887806</v>
      </c>
      <c r="AC325" s="83">
        <f t="shared" si="110"/>
        <v>8200</v>
      </c>
      <c r="AD325" s="16"/>
      <c r="AJ325" s="13"/>
      <c r="AK325" s="13"/>
      <c r="AL325" s="13"/>
      <c r="AM325" s="13"/>
      <c r="AN325" s="13"/>
      <c r="AO325" s="13"/>
      <c r="AP325" s="13"/>
      <c r="AQ325" s="13"/>
    </row>
    <row r="326" spans="11:43" ht="12.75">
      <c r="K326" s="16">
        <v>8300</v>
      </c>
      <c r="L326" s="27">
        <f t="shared" si="96"/>
        <v>0.24049591178725815</v>
      </c>
      <c r="M326" s="17">
        <f t="shared" si="97"/>
        <v>2.75137649003585E-06</v>
      </c>
      <c r="N326" s="28">
        <f t="shared" si="98"/>
        <v>1.3799949505886967E-08</v>
      </c>
      <c r="O326" s="25">
        <f t="shared" si="99"/>
        <v>7089.476241083149</v>
      </c>
      <c r="P326" s="25">
        <f t="shared" si="100"/>
        <v>1</v>
      </c>
      <c r="Q326" s="25">
        <f t="shared" si="101"/>
        <v>2.75137649003585E-06</v>
      </c>
      <c r="R326" s="28">
        <f t="shared" si="95"/>
        <v>1</v>
      </c>
      <c r="S326" s="25">
        <f t="shared" si="102"/>
        <v>2.75137649003585E-06</v>
      </c>
      <c r="T326" s="25">
        <f t="shared" si="103"/>
        <v>2.75137649003585E-06</v>
      </c>
      <c r="U326" s="28">
        <f t="shared" si="104"/>
        <v>0.4573993418774296</v>
      </c>
      <c r="V326" s="17">
        <f t="shared" si="105"/>
        <v>1.25847779579943E-06</v>
      </c>
      <c r="W326" s="25">
        <f t="shared" si="106"/>
        <v>1</v>
      </c>
      <c r="X326" s="1">
        <f t="shared" si="107"/>
        <v>2.75137649003585E-06</v>
      </c>
      <c r="Y326" s="1">
        <f t="shared" si="108"/>
        <v>1.25847779579943E-06</v>
      </c>
      <c r="Z326" s="25">
        <f t="shared" si="109"/>
        <v>1.25847779579943E-06</v>
      </c>
      <c r="AA326" s="25">
        <f t="shared" si="93"/>
        <v>0.00027300126691756366</v>
      </c>
      <c r="AB326" s="72">
        <f t="shared" si="94"/>
        <v>0.00012402245547029806</v>
      </c>
      <c r="AC326" s="83">
        <f t="shared" si="110"/>
        <v>8300</v>
      </c>
      <c r="AD326" s="16"/>
      <c r="AJ326" s="13"/>
      <c r="AK326" s="13"/>
      <c r="AL326" s="13"/>
      <c r="AM326" s="13"/>
      <c r="AN326" s="13"/>
      <c r="AO326" s="13"/>
      <c r="AP326" s="13"/>
      <c r="AQ326" s="13"/>
    </row>
    <row r="327" spans="11:43" ht="12.75">
      <c r="K327" s="16">
        <v>8400</v>
      </c>
      <c r="L327" s="27">
        <f t="shared" si="96"/>
        <v>0.24022292035225296</v>
      </c>
      <c r="M327" s="17">
        <f t="shared" si="97"/>
        <v>2.708648848315423E-06</v>
      </c>
      <c r="N327" s="28">
        <f t="shared" si="98"/>
        <v>1.3349834739676387E-08</v>
      </c>
      <c r="O327" s="25">
        <f t="shared" si="99"/>
        <v>7328.511255601085</v>
      </c>
      <c r="P327" s="25">
        <f t="shared" si="100"/>
        <v>1</v>
      </c>
      <c r="Q327" s="25">
        <f t="shared" si="101"/>
        <v>2.708648848315423E-06</v>
      </c>
      <c r="R327" s="28">
        <f t="shared" si="95"/>
        <v>1</v>
      </c>
      <c r="S327" s="25">
        <f t="shared" si="102"/>
        <v>2.708648848315423E-06</v>
      </c>
      <c r="T327" s="25">
        <f t="shared" si="103"/>
        <v>2.708648848315423E-06</v>
      </c>
      <c r="U327" s="28">
        <f t="shared" si="104"/>
        <v>0.45113685163232065</v>
      </c>
      <c r="V327" s="17">
        <f t="shared" si="105"/>
        <v>1.2219713136065312E-06</v>
      </c>
      <c r="W327" s="25">
        <f t="shared" si="106"/>
        <v>1</v>
      </c>
      <c r="X327" s="1">
        <f t="shared" si="107"/>
        <v>2.708648848315423E-06</v>
      </c>
      <c r="Y327" s="1">
        <f t="shared" si="108"/>
        <v>1.2219713136065312E-06</v>
      </c>
      <c r="Z327" s="25">
        <f t="shared" si="109"/>
        <v>1.2219713136065312E-06</v>
      </c>
      <c r="AA327" s="25">
        <f t="shared" si="93"/>
        <v>0.0002687863486546239</v>
      </c>
      <c r="AB327" s="72">
        <f t="shared" si="94"/>
        <v>0.00012043166780838162</v>
      </c>
      <c r="AC327" s="83">
        <f t="shared" si="110"/>
        <v>8400</v>
      </c>
      <c r="AD327" s="16"/>
      <c r="AJ327" s="13"/>
      <c r="AK327" s="13"/>
      <c r="AL327" s="13"/>
      <c r="AM327" s="13"/>
      <c r="AN327" s="13"/>
      <c r="AO327" s="13"/>
      <c r="AP327" s="13"/>
      <c r="AQ327" s="13"/>
    </row>
    <row r="328" spans="11:43" ht="12.75">
      <c r="K328" s="16">
        <v>8500</v>
      </c>
      <c r="L328" s="27">
        <f t="shared" si="96"/>
        <v>0.23995414345624602</v>
      </c>
      <c r="M328" s="17">
        <f t="shared" si="97"/>
        <v>2.6670781247770554E-06</v>
      </c>
      <c r="N328" s="28">
        <f t="shared" si="98"/>
        <v>1.2919467472226579E-08</v>
      </c>
      <c r="O328" s="25">
        <f t="shared" si="99"/>
        <v>7572.635200363388</v>
      </c>
      <c r="P328" s="25">
        <f t="shared" si="100"/>
        <v>1</v>
      </c>
      <c r="Q328" s="25">
        <f t="shared" si="101"/>
        <v>2.6670781247770554E-06</v>
      </c>
      <c r="R328" s="28">
        <f t="shared" si="95"/>
        <v>1</v>
      </c>
      <c r="S328" s="25">
        <f t="shared" si="102"/>
        <v>2.6670781247770554E-06</v>
      </c>
      <c r="T328" s="25">
        <f t="shared" si="103"/>
        <v>2.6670781247770554E-06</v>
      </c>
      <c r="U328" s="28">
        <f t="shared" si="104"/>
        <v>0.44492961474846027</v>
      </c>
      <c r="V328" s="17">
        <f t="shared" si="105"/>
        <v>1.186662042561101E-06</v>
      </c>
      <c r="W328" s="25">
        <f t="shared" si="106"/>
        <v>1</v>
      </c>
      <c r="X328" s="1">
        <f t="shared" si="107"/>
        <v>2.6670781247770554E-06</v>
      </c>
      <c r="Y328" s="1">
        <f t="shared" si="108"/>
        <v>1.186662042561101E-06</v>
      </c>
      <c r="Z328" s="25">
        <f t="shared" si="109"/>
        <v>1.186662042561101E-06</v>
      </c>
      <c r="AA328" s="25">
        <f t="shared" si="93"/>
        <v>0.0002646849035876917</v>
      </c>
      <c r="AB328" s="72">
        <f t="shared" si="94"/>
        <v>0.0001169580577755782</v>
      </c>
      <c r="AC328" s="83">
        <f t="shared" si="110"/>
        <v>8500</v>
      </c>
      <c r="AD328" s="16"/>
      <c r="AJ328" s="13"/>
      <c r="AK328" s="13"/>
      <c r="AL328" s="13"/>
      <c r="AM328" s="13"/>
      <c r="AN328" s="13"/>
      <c r="AO328" s="13"/>
      <c r="AP328" s="13"/>
      <c r="AQ328" s="13"/>
    </row>
    <row r="329" spans="11:43" ht="12.75">
      <c r="K329" s="16">
        <v>8600</v>
      </c>
      <c r="L329" s="27">
        <f t="shared" si="96"/>
        <v>0.23968946764487242</v>
      </c>
      <c r="M329" s="17">
        <f t="shared" si="97"/>
        <v>2.626619946976779E-06</v>
      </c>
      <c r="N329" s="28">
        <f t="shared" si="98"/>
        <v>1.2507764211934982E-08</v>
      </c>
      <c r="O329" s="25">
        <f t="shared" si="99"/>
        <v>7821.894664178161</v>
      </c>
      <c r="P329" s="25">
        <f t="shared" si="100"/>
        <v>1</v>
      </c>
      <c r="Q329" s="25">
        <f t="shared" si="101"/>
        <v>2.626619946976779E-06</v>
      </c>
      <c r="R329" s="28">
        <f t="shared" si="95"/>
        <v>1</v>
      </c>
      <c r="S329" s="25">
        <f t="shared" si="102"/>
        <v>2.626619946976779E-06</v>
      </c>
      <c r="T329" s="25">
        <f t="shared" si="103"/>
        <v>2.626619946976779E-06</v>
      </c>
      <c r="U329" s="28">
        <f t="shared" si="104"/>
        <v>0.43877650220275743</v>
      </c>
      <c r="V329" s="17">
        <f t="shared" si="105"/>
        <v>1.1524991129504632E-06</v>
      </c>
      <c r="W329" s="25">
        <f t="shared" si="106"/>
        <v>1</v>
      </c>
      <c r="X329" s="1">
        <f t="shared" si="107"/>
        <v>2.626619946976779E-06</v>
      </c>
      <c r="Y329" s="1">
        <f t="shared" si="108"/>
        <v>1.1524991129504632E-06</v>
      </c>
      <c r="Z329" s="25">
        <f t="shared" si="109"/>
        <v>1.1524991129504632E-06</v>
      </c>
      <c r="AA329" s="25">
        <f t="shared" si="93"/>
        <v>0.00026069260400918813</v>
      </c>
      <c r="AB329" s="72">
        <f t="shared" si="94"/>
        <v>0.00011359667261241801</v>
      </c>
      <c r="AC329" s="83">
        <f t="shared" si="110"/>
        <v>8600</v>
      </c>
      <c r="AD329" s="16"/>
      <c r="AJ329" s="13"/>
      <c r="AK329" s="13"/>
      <c r="AL329" s="13"/>
      <c r="AM329" s="13"/>
      <c r="AN329" s="13"/>
      <c r="AO329" s="13"/>
      <c r="AP329" s="13"/>
      <c r="AQ329" s="13"/>
    </row>
    <row r="330" spans="11:43" ht="12.75">
      <c r="K330" s="16">
        <v>8700</v>
      </c>
      <c r="L330" s="27">
        <f t="shared" si="96"/>
        <v>0.23942878379033622</v>
      </c>
      <c r="M330" s="17">
        <f t="shared" si="97"/>
        <v>2.5872321332069835E-06</v>
      </c>
      <c r="N330" s="28">
        <f t="shared" si="98"/>
        <v>1.2113712556618602E-08</v>
      </c>
      <c r="O330" s="25">
        <f t="shared" si="99"/>
        <v>8076.336110243819</v>
      </c>
      <c r="P330" s="25">
        <f t="shared" si="100"/>
        <v>1</v>
      </c>
      <c r="Q330" s="25">
        <f t="shared" si="101"/>
        <v>2.5872321332069835E-06</v>
      </c>
      <c r="R330" s="28">
        <f t="shared" si="95"/>
        <v>1</v>
      </c>
      <c r="S330" s="25">
        <f t="shared" si="102"/>
        <v>2.5872321332069835E-06</v>
      </c>
      <c r="T330" s="25">
        <f t="shared" si="103"/>
        <v>2.5872321332069835E-06</v>
      </c>
      <c r="U330" s="28">
        <f t="shared" si="104"/>
        <v>0.4326764208475993</v>
      </c>
      <c r="V330" s="17">
        <f t="shared" si="105"/>
        <v>1.1194343392978968E-06</v>
      </c>
      <c r="W330" s="25">
        <f t="shared" si="106"/>
        <v>1</v>
      </c>
      <c r="X330" s="1">
        <f t="shared" si="107"/>
        <v>2.5872321332069835E-06</v>
      </c>
      <c r="Y330" s="1">
        <f t="shared" si="108"/>
        <v>1.1194343392978968E-06</v>
      </c>
      <c r="Z330" s="25">
        <f t="shared" si="109"/>
        <v>1.1194343392978968E-06</v>
      </c>
      <c r="AA330" s="25">
        <f t="shared" si="93"/>
        <v>0.0002568053346978087</v>
      </c>
      <c r="AB330" s="72">
        <f t="shared" si="94"/>
        <v>0.00011034281951635356</v>
      </c>
      <c r="AC330" s="83">
        <f t="shared" si="110"/>
        <v>8700</v>
      </c>
      <c r="AD330" s="16"/>
      <c r="AJ330" s="13"/>
      <c r="AK330" s="13"/>
      <c r="AL330" s="13"/>
      <c r="AM330" s="13"/>
      <c r="AN330" s="13"/>
      <c r="AO330" s="13"/>
      <c r="AP330" s="13"/>
      <c r="AQ330" s="13"/>
    </row>
    <row r="331" spans="11:43" ht="12.75">
      <c r="K331" s="16">
        <v>8800</v>
      </c>
      <c r="L331" s="27">
        <f t="shared" si="96"/>
        <v>0.23917198687900457</v>
      </c>
      <c r="M331" s="17">
        <f t="shared" si="97"/>
        <v>2.548874560749191E-06</v>
      </c>
      <c r="N331" s="28">
        <f t="shared" si="98"/>
        <v>1.1736365782955928E-08</v>
      </c>
      <c r="O331" s="25">
        <f t="shared" si="99"/>
        <v>8336.005877748994</v>
      </c>
      <c r="P331" s="25">
        <f t="shared" si="100"/>
        <v>1</v>
      </c>
      <c r="Q331" s="25">
        <f t="shared" si="101"/>
        <v>2.548874560749191E-06</v>
      </c>
      <c r="R331" s="28">
        <f t="shared" si="95"/>
        <v>1</v>
      </c>
      <c r="S331" s="25">
        <f t="shared" si="102"/>
        <v>2.548874560749191E-06</v>
      </c>
      <c r="T331" s="25">
        <f t="shared" si="103"/>
        <v>2.548874560749191E-06</v>
      </c>
      <c r="U331" s="28">
        <f t="shared" si="104"/>
        <v>0.42662831187327965</v>
      </c>
      <c r="V331" s="17">
        <f t="shared" si="105"/>
        <v>1.0874220510291744E-06</v>
      </c>
      <c r="W331" s="25">
        <f t="shared" si="106"/>
        <v>1</v>
      </c>
      <c r="X331" s="1">
        <f t="shared" si="107"/>
        <v>2.548874560749191E-06</v>
      </c>
      <c r="Y331" s="1">
        <f t="shared" si="108"/>
        <v>1.0874220510291744E-06</v>
      </c>
      <c r="Z331" s="25">
        <f t="shared" si="109"/>
        <v>1.0874220510291744E-06</v>
      </c>
      <c r="AA331" s="25">
        <f aca="true" t="shared" si="111" ref="AA331:AA394">(M331+M332)/2*(K332-K331)</f>
        <v>0.000253019180209285</v>
      </c>
      <c r="AB331" s="72">
        <f aca="true" t="shared" si="112" ref="AB331:AB394">(Z331+Z332)/2*(K332-K331)</f>
        <v>0.00010719204932901509</v>
      </c>
      <c r="AC331" s="83">
        <f t="shared" si="110"/>
        <v>8800</v>
      </c>
      <c r="AD331" s="16"/>
      <c r="AJ331" s="13"/>
      <c r="AK331" s="13"/>
      <c r="AL331" s="13"/>
      <c r="AM331" s="13"/>
      <c r="AN331" s="13"/>
      <c r="AO331" s="13"/>
      <c r="AP331" s="13"/>
      <c r="AQ331" s="13"/>
    </row>
    <row r="332" spans="11:43" ht="12.75">
      <c r="K332" s="16">
        <v>8900</v>
      </c>
      <c r="L332" s="27">
        <f t="shared" si="96"/>
        <v>0.23891897581170563</v>
      </c>
      <c r="M332" s="17">
        <f t="shared" si="97"/>
        <v>2.511509043436508E-06</v>
      </c>
      <c r="N332" s="28">
        <f t="shared" si="98"/>
        <v>1.1374837902756754E-08</v>
      </c>
      <c r="O332" s="25">
        <f t="shared" si="99"/>
        <v>8600.95018377555</v>
      </c>
      <c r="P332" s="25">
        <f t="shared" si="100"/>
        <v>1</v>
      </c>
      <c r="Q332" s="25">
        <f t="shared" si="101"/>
        <v>2.511509043436508E-06</v>
      </c>
      <c r="R332" s="28">
        <f t="shared" si="95"/>
        <v>1</v>
      </c>
      <c r="S332" s="25">
        <f t="shared" si="102"/>
        <v>2.511509043436508E-06</v>
      </c>
      <c r="T332" s="25">
        <f t="shared" si="103"/>
        <v>2.511509043436508E-06</v>
      </c>
      <c r="U332" s="28">
        <f t="shared" si="104"/>
        <v>0.4206311493529902</v>
      </c>
      <c r="V332" s="17">
        <f t="shared" si="105"/>
        <v>1.0564189355511274E-06</v>
      </c>
      <c r="W332" s="25">
        <f t="shared" si="106"/>
        <v>1</v>
      </c>
      <c r="X332" s="1">
        <f t="shared" si="107"/>
        <v>2.511509043436508E-06</v>
      </c>
      <c r="Y332" s="1">
        <f t="shared" si="108"/>
        <v>1.0564189355511274E-06</v>
      </c>
      <c r="Z332" s="25">
        <f t="shared" si="109"/>
        <v>1.0564189355511274E-06</v>
      </c>
      <c r="AA332" s="25">
        <f t="shared" si="111"/>
        <v>0.00024933041306042807</v>
      </c>
      <c r="AB332" s="72">
        <f t="shared" si="112"/>
        <v>0.00010414014141293171</v>
      </c>
      <c r="AC332" s="83">
        <f t="shared" si="110"/>
        <v>8900</v>
      </c>
      <c r="AD332" s="16"/>
      <c r="AJ332" s="13"/>
      <c r="AK332" s="13"/>
      <c r="AL332" s="13"/>
      <c r="AM332" s="13"/>
      <c r="AN332" s="13"/>
      <c r="AO332" s="13"/>
      <c r="AP332" s="13"/>
      <c r="AQ332" s="13"/>
    </row>
    <row r="333" spans="11:43" ht="12.75">
      <c r="K333" s="16">
        <v>9000</v>
      </c>
      <c r="L333" s="27">
        <f t="shared" si="96"/>
        <v>0.23866965321583544</v>
      </c>
      <c r="M333" s="17">
        <f t="shared" si="97"/>
        <v>2.475099217772053E-06</v>
      </c>
      <c r="N333" s="28">
        <f t="shared" si="98"/>
        <v>1.1028299141741735E-08</v>
      </c>
      <c r="O333" s="25">
        <f t="shared" si="99"/>
        <v>8871.215125080611</v>
      </c>
      <c r="P333" s="25">
        <f t="shared" si="100"/>
        <v>1</v>
      </c>
      <c r="Q333" s="25">
        <f t="shared" si="101"/>
        <v>2.475099217772053E-06</v>
      </c>
      <c r="R333" s="28">
        <f t="shared" si="95"/>
        <v>1</v>
      </c>
      <c r="S333" s="25">
        <f t="shared" si="102"/>
        <v>2.475099217772053E-06</v>
      </c>
      <c r="T333" s="25">
        <f t="shared" si="103"/>
        <v>2.475099217772053E-06</v>
      </c>
      <c r="U333" s="28">
        <f t="shared" si="104"/>
        <v>0.41468393886504495</v>
      </c>
      <c r="V333" s="17">
        <f t="shared" si="105"/>
        <v>1.0263838927075065E-06</v>
      </c>
      <c r="W333" s="25">
        <f t="shared" si="106"/>
        <v>1</v>
      </c>
      <c r="X333" s="1">
        <f t="shared" si="107"/>
        <v>2.475099217772053E-06</v>
      </c>
      <c r="Y333" s="1">
        <f t="shared" si="108"/>
        <v>1.0263838927075065E-06</v>
      </c>
      <c r="Z333" s="25">
        <f t="shared" si="109"/>
        <v>1.0263838927075065E-06</v>
      </c>
      <c r="AA333" s="25">
        <f t="shared" si="111"/>
        <v>0.00024573548273451807</v>
      </c>
      <c r="AB333" s="72">
        <f t="shared" si="112"/>
        <v>0.0001011830896190776</v>
      </c>
      <c r="AC333" s="83">
        <f t="shared" si="110"/>
        <v>9000</v>
      </c>
      <c r="AD333" s="16"/>
      <c r="AJ333" s="13"/>
      <c r="AK333" s="13"/>
      <c r="AL333" s="13"/>
      <c r="AM333" s="13"/>
      <c r="AN333" s="13"/>
      <c r="AO333" s="13"/>
      <c r="AP333" s="13"/>
      <c r="AQ333" s="13"/>
    </row>
    <row r="334" spans="11:43" ht="12.75">
      <c r="K334" s="16">
        <v>9100</v>
      </c>
      <c r="L334" s="27">
        <f t="shared" si="96"/>
        <v>0.23842392526845435</v>
      </c>
      <c r="M334" s="17">
        <f t="shared" si="97"/>
        <v>2.4396104369183083E-06</v>
      </c>
      <c r="N334" s="28">
        <f t="shared" si="98"/>
        <v>1.069597180096137E-08</v>
      </c>
      <c r="O334" s="25">
        <f t="shared" si="99"/>
        <v>9146.846679358232</v>
      </c>
      <c r="P334" s="25">
        <f t="shared" si="100"/>
        <v>1</v>
      </c>
      <c r="Q334" s="25">
        <f t="shared" si="101"/>
        <v>2.4396104369183083E-06</v>
      </c>
      <c r="R334" s="28">
        <f t="shared" si="95"/>
        <v>1</v>
      </c>
      <c r="S334" s="25">
        <f t="shared" si="102"/>
        <v>2.4396104369183083E-06</v>
      </c>
      <c r="T334" s="25">
        <f t="shared" si="103"/>
        <v>2.4396104369183083E-06</v>
      </c>
      <c r="U334" s="28">
        <f t="shared" si="104"/>
        <v>0.40878571618745685</v>
      </c>
      <c r="V334" s="17">
        <f t="shared" si="105"/>
        <v>9.972778996740453E-07</v>
      </c>
      <c r="W334" s="25">
        <f t="shared" si="106"/>
        <v>1</v>
      </c>
      <c r="X334" s="1">
        <f t="shared" si="107"/>
        <v>2.4396104369183083E-06</v>
      </c>
      <c r="Y334" s="1">
        <f t="shared" si="108"/>
        <v>9.972778996740453E-07</v>
      </c>
      <c r="Z334" s="25">
        <f t="shared" si="109"/>
        <v>9.972778996740453E-07</v>
      </c>
      <c r="AA334" s="25">
        <f t="shared" si="111"/>
        <v>0.00024223100544262032</v>
      </c>
      <c r="AB334" s="72">
        <f t="shared" si="112"/>
        <v>9.831708925575387E-05</v>
      </c>
      <c r="AC334" s="83">
        <f t="shared" si="110"/>
        <v>9100</v>
      </c>
      <c r="AD334" s="16"/>
      <c r="AJ334" s="13"/>
      <c r="AK334" s="13"/>
      <c r="AL334" s="13"/>
      <c r="AM334" s="13"/>
      <c r="AN334" s="13"/>
      <c r="AO334" s="13"/>
      <c r="AP334" s="13"/>
      <c r="AQ334" s="13"/>
    </row>
    <row r="335" spans="11:43" ht="12.75">
      <c r="K335" s="16">
        <v>9200</v>
      </c>
      <c r="L335" s="27">
        <f t="shared" si="96"/>
        <v>0.23818170152961735</v>
      </c>
      <c r="M335" s="17">
        <f t="shared" si="97"/>
        <v>2.4050096719340976E-06</v>
      </c>
      <c r="N335" s="28">
        <f t="shared" si="98"/>
        <v>1.037712646302782E-08</v>
      </c>
      <c r="O335" s="25">
        <f t="shared" si="99"/>
        <v>9427.890707384406</v>
      </c>
      <c r="P335" s="25">
        <f t="shared" si="100"/>
        <v>1</v>
      </c>
      <c r="Q335" s="25">
        <f t="shared" si="101"/>
        <v>2.4050096719340976E-06</v>
      </c>
      <c r="R335" s="28">
        <f t="shared" si="95"/>
        <v>1</v>
      </c>
      <c r="S335" s="25">
        <f t="shared" si="102"/>
        <v>2.4050096719340976E-06</v>
      </c>
      <c r="T335" s="25">
        <f t="shared" si="103"/>
        <v>2.4050096719340976E-06</v>
      </c>
      <c r="U335" s="28">
        <f t="shared" si="104"/>
        <v>0.4029355460602848</v>
      </c>
      <c r="V335" s="17">
        <f t="shared" si="105"/>
        <v>9.69063885441032E-07</v>
      </c>
      <c r="W335" s="25">
        <f t="shared" si="106"/>
        <v>1</v>
      </c>
      <c r="X335" s="1">
        <f t="shared" si="107"/>
        <v>2.4050096719340976E-06</v>
      </c>
      <c r="Y335" s="1">
        <f t="shared" si="108"/>
        <v>9.69063885441032E-07</v>
      </c>
      <c r="Z335" s="25">
        <f t="shared" si="109"/>
        <v>9.69063885441032E-07</v>
      </c>
      <c r="AA335" s="25">
        <f t="shared" si="111"/>
        <v>0.00023881375458126503</v>
      </c>
      <c r="AB335" s="72">
        <f t="shared" si="112"/>
        <v>9.553852497752752E-05</v>
      </c>
      <c r="AC335" s="83">
        <f t="shared" si="110"/>
        <v>9200</v>
      </c>
      <c r="AD335" s="16"/>
      <c r="AJ335" s="13"/>
      <c r="AK335" s="13"/>
      <c r="AL335" s="13"/>
      <c r="AM335" s="13"/>
      <c r="AN335" s="13"/>
      <c r="AO335" s="13"/>
      <c r="AP335" s="13"/>
      <c r="AQ335" s="13"/>
    </row>
    <row r="336" spans="11:43" ht="12.75">
      <c r="K336" s="16">
        <v>9300</v>
      </c>
      <c r="L336" s="27">
        <f t="shared" si="96"/>
        <v>0.23794289478524194</v>
      </c>
      <c r="M336" s="17">
        <f t="shared" si="97"/>
        <v>2.3712654196912027E-06</v>
      </c>
      <c r="N336" s="28">
        <f t="shared" si="98"/>
        <v>1.007107851325796E-08</v>
      </c>
      <c r="O336" s="25">
        <f t="shared" si="99"/>
        <v>9714.392954174646</v>
      </c>
      <c r="P336" s="25">
        <f t="shared" si="100"/>
        <v>1</v>
      </c>
      <c r="Q336" s="25">
        <f t="shared" si="101"/>
        <v>2.3712654196912027E-06</v>
      </c>
      <c r="R336" s="28">
        <f t="shared" si="95"/>
        <v>1</v>
      </c>
      <c r="S336" s="25">
        <f t="shared" si="102"/>
        <v>2.3712654196912027E-06</v>
      </c>
      <c r="T336" s="25">
        <f t="shared" si="103"/>
        <v>2.3712654196912027E-06</v>
      </c>
      <c r="U336" s="28">
        <f t="shared" si="104"/>
        <v>0.3971325210115668</v>
      </c>
      <c r="V336" s="17">
        <f t="shared" si="105"/>
        <v>9.417066141095184E-07</v>
      </c>
      <c r="W336" s="25">
        <f t="shared" si="106"/>
        <v>1</v>
      </c>
      <c r="X336" s="1">
        <f t="shared" si="107"/>
        <v>2.3712654196912027E-06</v>
      </c>
      <c r="Y336" s="1">
        <f t="shared" si="108"/>
        <v>9.417066141095184E-07</v>
      </c>
      <c r="Z336" s="25">
        <f t="shared" si="109"/>
        <v>9.417066141095184E-07</v>
      </c>
      <c r="AA336" s="25">
        <f t="shared" si="111"/>
        <v>0.00023548065183220615</v>
      </c>
      <c r="AB336" s="72">
        <f t="shared" si="112"/>
        <v>9.284395952033322E-05</v>
      </c>
      <c r="AC336" s="83">
        <f t="shared" si="110"/>
        <v>9300</v>
      </c>
      <c r="AD336" s="16"/>
      <c r="AJ336" s="13"/>
      <c r="AK336" s="13"/>
      <c r="AL336" s="13"/>
      <c r="AM336" s="13"/>
      <c r="AN336" s="13"/>
      <c r="AO336" s="13"/>
      <c r="AP336" s="13"/>
      <c r="AQ336" s="13"/>
    </row>
    <row r="337" spans="11:43" ht="12.75">
      <c r="K337" s="16">
        <v>9400</v>
      </c>
      <c r="L337" s="27">
        <f t="shared" si="96"/>
        <v>0.2377074208988723</v>
      </c>
      <c r="M337" s="17">
        <f t="shared" si="97"/>
        <v>2.3383476169529197E-06</v>
      </c>
      <c r="N337" s="28">
        <f t="shared" si="98"/>
        <v>9.777184944743885E-09</v>
      </c>
      <c r="O337" s="25">
        <f t="shared" si="99"/>
        <v>10006.399050754131</v>
      </c>
      <c r="P337" s="25">
        <f t="shared" si="100"/>
        <v>1</v>
      </c>
      <c r="Q337" s="25">
        <f t="shared" si="101"/>
        <v>2.3383476169529197E-06</v>
      </c>
      <c r="R337" s="28">
        <f t="shared" si="95"/>
        <v>1</v>
      </c>
      <c r="S337" s="25">
        <f t="shared" si="102"/>
        <v>2.3383476169529197E-06</v>
      </c>
      <c r="T337" s="25">
        <f t="shared" si="103"/>
        <v>2.3383476169529197E-06</v>
      </c>
      <c r="U337" s="28">
        <f t="shared" si="104"/>
        <v>0.39137576024291</v>
      </c>
      <c r="V337" s="17">
        <f t="shared" si="105"/>
        <v>9.151725762971458E-07</v>
      </c>
      <c r="W337" s="25">
        <f t="shared" si="106"/>
        <v>1</v>
      </c>
      <c r="X337" s="1">
        <f t="shared" si="107"/>
        <v>2.3383476169529197E-06</v>
      </c>
      <c r="Y337" s="1">
        <f t="shared" si="108"/>
        <v>9.151725762971458E-07</v>
      </c>
      <c r="Z337" s="25">
        <f t="shared" si="109"/>
        <v>9.151725762971458E-07</v>
      </c>
      <c r="AA337" s="25">
        <f t="shared" si="111"/>
        <v>0.00023222875885473926</v>
      </c>
      <c r="AB337" s="72">
        <f t="shared" si="112"/>
        <v>9.023012321548176E-05</v>
      </c>
      <c r="AC337" s="83">
        <f t="shared" si="110"/>
        <v>9400</v>
      </c>
      <c r="AD337" s="16"/>
      <c r="AJ337" s="13"/>
      <c r="AK337" s="13"/>
      <c r="AL337" s="13"/>
      <c r="AM337" s="13"/>
      <c r="AN337" s="13"/>
      <c r="AO337" s="13"/>
      <c r="AP337" s="13"/>
      <c r="AQ337" s="13"/>
    </row>
    <row r="338" spans="11:43" ht="12.75">
      <c r="K338" s="16">
        <v>9500</v>
      </c>
      <c r="L338" s="27">
        <f t="shared" si="96"/>
        <v>0.23747519867174724</v>
      </c>
      <c r="M338" s="17">
        <f t="shared" si="97"/>
        <v>2.3062275601418654E-06</v>
      </c>
      <c r="N338" s="28">
        <f t="shared" si="98"/>
        <v>9.494841422358476E-09</v>
      </c>
      <c r="O338" s="25">
        <f t="shared" si="99"/>
        <v>10303.954515738627</v>
      </c>
      <c r="P338" s="25">
        <f t="shared" si="100"/>
        <v>1</v>
      </c>
      <c r="Q338" s="25">
        <f t="shared" si="101"/>
        <v>2.3062275601418654E-06</v>
      </c>
      <c r="R338" s="28">
        <f t="shared" si="95"/>
        <v>1</v>
      </c>
      <c r="S338" s="25">
        <f t="shared" si="102"/>
        <v>2.3062275601418654E-06</v>
      </c>
      <c r="T338" s="25">
        <f t="shared" si="103"/>
        <v>2.3062275601418654E-06</v>
      </c>
      <c r="U338" s="28">
        <f t="shared" si="104"/>
        <v>0.3856644085711025</v>
      </c>
      <c r="V338" s="17">
        <f t="shared" si="105"/>
        <v>8.894298880124893E-07</v>
      </c>
      <c r="W338" s="25">
        <f t="shared" si="106"/>
        <v>1</v>
      </c>
      <c r="X338" s="1">
        <f t="shared" si="107"/>
        <v>2.3062275601418654E-06</v>
      </c>
      <c r="Y338" s="1">
        <f t="shared" si="108"/>
        <v>8.894298880124893E-07</v>
      </c>
      <c r="Z338" s="25">
        <f t="shared" si="109"/>
        <v>8.894298880124893E-07</v>
      </c>
      <c r="AA338" s="25">
        <f t="shared" si="111"/>
        <v>0.00022905526952534836</v>
      </c>
      <c r="AB338" s="72">
        <f t="shared" si="112"/>
        <v>8.769390422130206E-05</v>
      </c>
      <c r="AC338" s="83">
        <f t="shared" si="110"/>
        <v>9500</v>
      </c>
      <c r="AD338" s="16"/>
      <c r="AJ338" s="13"/>
      <c r="AK338" s="13"/>
      <c r="AL338" s="13"/>
      <c r="AM338" s="13"/>
      <c r="AN338" s="13"/>
      <c r="AO338" s="13"/>
      <c r="AP338" s="13"/>
      <c r="AQ338" s="13"/>
    </row>
    <row r="339" spans="11:43" ht="12.75">
      <c r="K339" s="16">
        <v>9600</v>
      </c>
      <c r="L339" s="27">
        <f t="shared" si="96"/>
        <v>0.23724614971062505</v>
      </c>
      <c r="M339" s="17">
        <f t="shared" si="97"/>
        <v>2.2748778303651016E-06</v>
      </c>
      <c r="N339" s="28">
        <f t="shared" si="98"/>
        <v>9.223479582552327E-09</v>
      </c>
      <c r="O339" s="25">
        <f t="shared" si="99"/>
        <v>10607.104756344024</v>
      </c>
      <c r="P339" s="25">
        <f t="shared" si="100"/>
        <v>1</v>
      </c>
      <c r="Q339" s="25">
        <f t="shared" si="101"/>
        <v>2.2748778303651016E-06</v>
      </c>
      <c r="R339" s="28">
        <f t="shared" si="95"/>
        <v>1</v>
      </c>
      <c r="S339" s="25">
        <f t="shared" si="102"/>
        <v>2.2748778303651016E-06</v>
      </c>
      <c r="T339" s="25">
        <f t="shared" si="103"/>
        <v>2.2748778303651016E-06</v>
      </c>
      <c r="U339" s="28">
        <f t="shared" si="104"/>
        <v>0.3799976354223884</v>
      </c>
      <c r="V339" s="17">
        <f t="shared" si="105"/>
        <v>8.644481964135518E-07</v>
      </c>
      <c r="W339" s="25">
        <f t="shared" si="106"/>
        <v>1</v>
      </c>
      <c r="X339" s="1">
        <f t="shared" si="107"/>
        <v>2.2748778303651016E-06</v>
      </c>
      <c r="Y339" s="1">
        <f t="shared" si="108"/>
        <v>8.644481964135518E-07</v>
      </c>
      <c r="Z339" s="25">
        <f t="shared" si="109"/>
        <v>8.644481964135518E-07</v>
      </c>
      <c r="AA339" s="25">
        <f t="shared" si="111"/>
        <v>0.00022595750268333988</v>
      </c>
      <c r="AB339" s="72">
        <f t="shared" si="112"/>
        <v>8.52323394165388E-05</v>
      </c>
      <c r="AC339" s="83">
        <f t="shared" si="110"/>
        <v>9600</v>
      </c>
      <c r="AD339" s="16"/>
      <c r="AJ339" s="13"/>
      <c r="AK339" s="13"/>
      <c r="AL339" s="13"/>
      <c r="AM339" s="13"/>
      <c r="AN339" s="13"/>
      <c r="AO339" s="13"/>
      <c r="AP339" s="13"/>
      <c r="AQ339" s="13"/>
    </row>
    <row r="340" spans="11:43" ht="12.75">
      <c r="K340" s="16">
        <v>9700</v>
      </c>
      <c r="L340" s="27">
        <f t="shared" si="96"/>
        <v>0.2370201983028598</v>
      </c>
      <c r="M340" s="17">
        <f t="shared" si="97"/>
        <v>2.244272223301696E-06</v>
      </c>
      <c r="N340" s="28">
        <f t="shared" si="98"/>
        <v>8.962564546321799E-09</v>
      </c>
      <c r="O340" s="25">
        <f t="shared" si="99"/>
        <v>10915.895070488908</v>
      </c>
      <c r="P340" s="25">
        <f t="shared" si="100"/>
        <v>1</v>
      </c>
      <c r="Q340" s="25">
        <f t="shared" si="101"/>
        <v>2.244272223301696E-06</v>
      </c>
      <c r="R340" s="28">
        <f t="shared" si="95"/>
        <v>1</v>
      </c>
      <c r="S340" s="25">
        <f t="shared" si="102"/>
        <v>2.244272223301696E-06</v>
      </c>
      <c r="T340" s="25">
        <f t="shared" si="103"/>
        <v>2.244272223301696E-06</v>
      </c>
      <c r="U340" s="28">
        <f t="shared" si="104"/>
        <v>0.37437463387625636</v>
      </c>
      <c r="V340" s="17">
        <f t="shared" si="105"/>
        <v>8.401985919172243E-07</v>
      </c>
      <c r="W340" s="25">
        <f t="shared" si="106"/>
        <v>1</v>
      </c>
      <c r="X340" s="1">
        <f t="shared" si="107"/>
        <v>2.244272223301696E-06</v>
      </c>
      <c r="Y340" s="1">
        <f t="shared" si="108"/>
        <v>8.401985919172243E-07</v>
      </c>
      <c r="Z340" s="25">
        <f t="shared" si="109"/>
        <v>8.401985919172243E-07</v>
      </c>
      <c r="AA340" s="25">
        <f t="shared" si="111"/>
        <v>0.0002229328953446357</v>
      </c>
      <c r="AB340" s="72">
        <f t="shared" si="112"/>
        <v>8.28426059044945E-05</v>
      </c>
      <c r="AC340" s="83">
        <f t="shared" si="110"/>
        <v>9700</v>
      </c>
      <c r="AD340" s="16"/>
      <c r="AJ340" s="13"/>
      <c r="AK340" s="13"/>
      <c r="AL340" s="13"/>
      <c r="AM340" s="13"/>
      <c r="AN340" s="13"/>
      <c r="AO340" s="13"/>
      <c r="AP340" s="13"/>
      <c r="AQ340" s="13"/>
    </row>
    <row r="341" spans="11:43" ht="12.75">
      <c r="K341" s="16">
        <v>9800</v>
      </c>
      <c r="L341" s="27">
        <f t="shared" si="96"/>
        <v>0.2367972712982608</v>
      </c>
      <c r="M341" s="17">
        <f t="shared" si="97"/>
        <v>2.2143856835910174E-06</v>
      </c>
      <c r="N341" s="28">
        <f t="shared" si="98"/>
        <v>8.711592628548582E-09</v>
      </c>
      <c r="O341" s="25">
        <f t="shared" si="99"/>
        <v>11230.370647672578</v>
      </c>
      <c r="P341" s="25">
        <f t="shared" si="100"/>
        <v>1</v>
      </c>
      <c r="Q341" s="25">
        <f t="shared" si="101"/>
        <v>2.2143856835910174E-06</v>
      </c>
      <c r="R341" s="28">
        <f t="shared" si="95"/>
        <v>1</v>
      </c>
      <c r="S341" s="25">
        <f t="shared" si="102"/>
        <v>2.2143856835910174E-06</v>
      </c>
      <c r="T341" s="25">
        <f t="shared" si="103"/>
        <v>2.2143856835910174E-06</v>
      </c>
      <c r="U341" s="28">
        <f t="shared" si="104"/>
        <v>0.3687946197558132</v>
      </c>
      <c r="V341" s="17">
        <f t="shared" si="105"/>
        <v>8.166535261726657E-07</v>
      </c>
      <c r="W341" s="25">
        <f t="shared" si="106"/>
        <v>1</v>
      </c>
      <c r="X341" s="1">
        <f t="shared" si="107"/>
        <v>2.2143856835910174E-06</v>
      </c>
      <c r="Y341" s="1">
        <f t="shared" si="108"/>
        <v>8.166535261726657E-07</v>
      </c>
      <c r="Z341" s="25">
        <f t="shared" si="109"/>
        <v>8.166535261726657E-07</v>
      </c>
      <c r="AA341" s="25">
        <f t="shared" si="111"/>
        <v>0.0002199789963490752</v>
      </c>
      <c r="AB341" s="72">
        <f t="shared" si="112"/>
        <v>8.052201308130795E-05</v>
      </c>
      <c r="AC341" s="83">
        <f t="shared" si="110"/>
        <v>9800</v>
      </c>
      <c r="AD341" s="16"/>
      <c r="AJ341" s="13"/>
      <c r="AK341" s="13"/>
      <c r="AL341" s="13"/>
      <c r="AM341" s="13"/>
      <c r="AN341" s="13"/>
      <c r="AO341" s="13"/>
      <c r="AP341" s="13"/>
      <c r="AQ341" s="13"/>
    </row>
    <row r="342" spans="11:43" ht="12.75">
      <c r="K342" s="16">
        <v>9900</v>
      </c>
      <c r="L342" s="27">
        <f t="shared" si="96"/>
        <v>0.23657729799730184</v>
      </c>
      <c r="M342" s="17">
        <f t="shared" si="97"/>
        <v>2.1851942433904867E-06</v>
      </c>
      <c r="N342" s="28">
        <f t="shared" si="98"/>
        <v>8.470089224815247E-09</v>
      </c>
      <c r="O342" s="25">
        <f t="shared" si="99"/>
        <v>11550.576570492596</v>
      </c>
      <c r="P342" s="25">
        <f t="shared" si="100"/>
        <v>1</v>
      </c>
      <c r="Q342" s="25">
        <f t="shared" si="101"/>
        <v>2.1851942433904867E-06</v>
      </c>
      <c r="R342" s="28">
        <f t="shared" si="95"/>
        <v>1</v>
      </c>
      <c r="S342" s="25">
        <f t="shared" si="102"/>
        <v>2.1851942433904867E-06</v>
      </c>
      <c r="T342" s="25">
        <f t="shared" si="103"/>
        <v>2.1851942433904867E-06</v>
      </c>
      <c r="U342" s="28">
        <f t="shared" si="104"/>
        <v>0.3632568307620452</v>
      </c>
      <c r="V342" s="17">
        <f t="shared" si="105"/>
        <v>7.937867354534934E-07</v>
      </c>
      <c r="W342" s="25">
        <f t="shared" si="106"/>
        <v>1</v>
      </c>
      <c r="X342" s="1">
        <f t="shared" si="107"/>
        <v>2.1851942433904867E-06</v>
      </c>
      <c r="Y342" s="1">
        <f t="shared" si="108"/>
        <v>7.937867354534934E-07</v>
      </c>
      <c r="Z342" s="25">
        <f t="shared" si="109"/>
        <v>7.937867354534934E-07</v>
      </c>
      <c r="AA342" s="25">
        <f t="shared" si="111"/>
        <v>0.00021709346040946963</v>
      </c>
      <c r="AB342" s="72">
        <f t="shared" si="112"/>
        <v>7.826799522574254E-05</v>
      </c>
      <c r="AC342" s="83">
        <f t="shared" si="110"/>
        <v>9900</v>
      </c>
      <c r="AD342" s="16"/>
      <c r="AJ342" s="13"/>
      <c r="AK342" s="13"/>
      <c r="AL342" s="13"/>
      <c r="AM342" s="13"/>
      <c r="AN342" s="13"/>
      <c r="AO342" s="13"/>
      <c r="AP342" s="13"/>
      <c r="AQ342" s="13"/>
    </row>
    <row r="343" spans="11:43" ht="12.75">
      <c r="K343" s="16">
        <v>10000</v>
      </c>
      <c r="L343" s="27">
        <f t="shared" si="96"/>
        <v>0.23636021004527968</v>
      </c>
      <c r="M343" s="17">
        <f t="shared" si="97"/>
        <v>2.1566749647989057E-06</v>
      </c>
      <c r="N343" s="28">
        <f t="shared" si="98"/>
        <v>8.237606860808053E-09</v>
      </c>
      <c r="O343" s="25">
        <f t="shared" si="99"/>
        <v>11876.557816275284</v>
      </c>
      <c r="P343" s="25">
        <f t="shared" si="100"/>
        <v>1</v>
      </c>
      <c r="Q343" s="25">
        <f t="shared" si="101"/>
        <v>2.1566749647989057E-06</v>
      </c>
      <c r="R343" s="28">
        <f t="shared" si="95"/>
        <v>1</v>
      </c>
      <c r="S343" s="25">
        <f t="shared" si="102"/>
        <v>2.1566749647989057E-06</v>
      </c>
      <c r="T343" s="25">
        <f t="shared" si="103"/>
        <v>2.1566749647989057E-06</v>
      </c>
      <c r="U343" s="28">
        <f t="shared" si="104"/>
        <v>0.35776052564939986</v>
      </c>
      <c r="V343" s="17">
        <f t="shared" si="105"/>
        <v>7.715731690613574E-07</v>
      </c>
      <c r="W343" s="25">
        <f t="shared" si="106"/>
        <v>1</v>
      </c>
      <c r="X343" s="1">
        <f t="shared" si="107"/>
        <v>2.1566749647989057E-06</v>
      </c>
      <c r="Y343" s="1">
        <f t="shared" si="108"/>
        <v>7.715731690613574E-07</v>
      </c>
      <c r="Z343" s="25">
        <f t="shared" si="109"/>
        <v>7.715731690613574E-07</v>
      </c>
      <c r="AA343" s="25">
        <f t="shared" si="111"/>
        <v>0.0002142740425332644</v>
      </c>
      <c r="AB343" s="72">
        <f t="shared" si="112"/>
        <v>7.6078104571462E-05</v>
      </c>
      <c r="AC343" s="83">
        <f t="shared" si="110"/>
        <v>10000</v>
      </c>
      <c r="AD343" s="16"/>
      <c r="AJ343" s="13"/>
      <c r="AK343" s="13"/>
      <c r="AL343" s="13"/>
      <c r="AM343" s="13"/>
      <c r="AN343" s="13"/>
      <c r="AO343" s="13"/>
      <c r="AP343" s="13"/>
      <c r="AQ343" s="13"/>
    </row>
    <row r="344" spans="11:43" ht="12.75">
      <c r="K344" s="16">
        <v>10100</v>
      </c>
      <c r="L344" s="27">
        <f t="shared" si="96"/>
        <v>0.2361459413320478</v>
      </c>
      <c r="M344" s="17">
        <f t="shared" si="97"/>
        <v>2.1288058858663825E-06</v>
      </c>
      <c r="N344" s="28">
        <f t="shared" si="98"/>
        <v>8.013723391095271E-09</v>
      </c>
      <c r="O344" s="25">
        <f t="shared" si="99"/>
        <v>12208.359257676017</v>
      </c>
      <c r="P344" s="25">
        <f t="shared" si="100"/>
        <v>1</v>
      </c>
      <c r="Q344" s="25">
        <f t="shared" si="101"/>
        <v>2.1288058858663825E-06</v>
      </c>
      <c r="R344" s="28">
        <f t="shared" si="95"/>
        <v>1</v>
      </c>
      <c r="S344" s="25">
        <f t="shared" si="102"/>
        <v>2.1288058858663825E-06</v>
      </c>
      <c r="T344" s="25">
        <f t="shared" si="103"/>
        <v>2.1288058858663825E-06</v>
      </c>
      <c r="U344" s="28">
        <f t="shared" si="104"/>
        <v>0.3523049834403533</v>
      </c>
      <c r="V344" s="17">
        <f t="shared" si="105"/>
        <v>7.499889223678826E-07</v>
      </c>
      <c r="W344" s="25">
        <f t="shared" si="106"/>
        <v>1</v>
      </c>
      <c r="X344" s="1">
        <f t="shared" si="107"/>
        <v>2.1288058858663825E-06</v>
      </c>
      <c r="Y344" s="1">
        <f t="shared" si="108"/>
        <v>7.499889223678826E-07</v>
      </c>
      <c r="Z344" s="25">
        <f t="shared" si="109"/>
        <v>7.499889223678826E-07</v>
      </c>
      <c r="AA344" s="25">
        <f t="shared" si="111"/>
        <v>0.0002115185927900473</v>
      </c>
      <c r="AB344" s="72">
        <f t="shared" si="112"/>
        <v>7.395000482604096E-05</v>
      </c>
      <c r="AC344" s="83">
        <f t="shared" si="110"/>
        <v>10100</v>
      </c>
      <c r="AD344" s="16"/>
      <c r="AJ344" s="13"/>
      <c r="AK344" s="13"/>
      <c r="AL344" s="13"/>
      <c r="AM344" s="13"/>
      <c r="AN344" s="13"/>
      <c r="AO344" s="13"/>
      <c r="AP344" s="13"/>
      <c r="AQ344" s="13"/>
    </row>
    <row r="345" spans="11:43" ht="12.75">
      <c r="K345" s="16">
        <v>10200</v>
      </c>
      <c r="L345" s="27">
        <f t="shared" si="96"/>
        <v>0.23593442789698127</v>
      </c>
      <c r="M345" s="17">
        <f t="shared" si="97"/>
        <v>2.1015659699345632E-06</v>
      </c>
      <c r="N345" s="28">
        <f t="shared" si="98"/>
        <v>7.798040332648137E-09</v>
      </c>
      <c r="O345" s="25">
        <f t="shared" si="99"/>
        <v>12546.025665003095</v>
      </c>
      <c r="P345" s="25">
        <f t="shared" si="100"/>
        <v>1</v>
      </c>
      <c r="Q345" s="25">
        <f t="shared" si="101"/>
        <v>2.1015659699345632E-06</v>
      </c>
      <c r="R345" s="28">
        <f t="shared" si="95"/>
        <v>1</v>
      </c>
      <c r="S345" s="25">
        <f t="shared" si="102"/>
        <v>2.1015659699345632E-06</v>
      </c>
      <c r="T345" s="25">
        <f t="shared" si="103"/>
        <v>2.1015659699345632E-06</v>
      </c>
      <c r="U345" s="28">
        <f t="shared" si="104"/>
        <v>0.34688950267672825</v>
      </c>
      <c r="V345" s="17">
        <f t="shared" si="105"/>
        <v>7.290111741529367E-07</v>
      </c>
      <c r="W345" s="25">
        <f t="shared" si="106"/>
        <v>1</v>
      </c>
      <c r="X345" s="1">
        <f t="shared" si="107"/>
        <v>2.1015659699345632E-06</v>
      </c>
      <c r="Y345" s="1">
        <f t="shared" si="108"/>
        <v>7.290111741529367E-07</v>
      </c>
      <c r="Z345" s="25">
        <f t="shared" si="109"/>
        <v>7.290111741529367E-07</v>
      </c>
      <c r="AA345" s="25">
        <f t="shared" si="111"/>
        <v>0.000208825051400303</v>
      </c>
      <c r="AB345" s="72">
        <f t="shared" si="112"/>
        <v>7.18814651039219E-05</v>
      </c>
      <c r="AC345" s="83">
        <f t="shared" si="110"/>
        <v>10200</v>
      </c>
      <c r="AD345" s="16"/>
      <c r="AJ345" s="13"/>
      <c r="AK345" s="13"/>
      <c r="AL345" s="13"/>
      <c r="AM345" s="13"/>
      <c r="AN345" s="13"/>
      <c r="AO345" s="13"/>
      <c r="AP345" s="13"/>
      <c r="AQ345" s="13"/>
    </row>
    <row r="346" spans="11:43" ht="12.75">
      <c r="K346" s="16">
        <v>10300</v>
      </c>
      <c r="L346" s="27">
        <f t="shared" si="96"/>
        <v>0.23572560783885052</v>
      </c>
      <c r="M346" s="17">
        <f t="shared" si="97"/>
        <v>2.074935058071497E-06</v>
      </c>
      <c r="N346" s="28">
        <f t="shared" si="98"/>
        <v>7.590181324419085E-09</v>
      </c>
      <c r="O346" s="25">
        <f t="shared" si="99"/>
        <v>12889.601706270247</v>
      </c>
      <c r="P346" s="25">
        <f t="shared" si="100"/>
        <v>1</v>
      </c>
      <c r="Q346" s="25">
        <f t="shared" si="101"/>
        <v>2.074935058071497E-06</v>
      </c>
      <c r="R346" s="28">
        <f t="shared" si="95"/>
        <v>1</v>
      </c>
      <c r="S346" s="25">
        <f t="shared" si="102"/>
        <v>2.074935058071497E-06</v>
      </c>
      <c r="T346" s="25">
        <f t="shared" si="103"/>
        <v>2.074935058071497E-06</v>
      </c>
      <c r="U346" s="28">
        <f t="shared" si="104"/>
        <v>0.3415134007057121</v>
      </c>
      <c r="V346" s="17">
        <f t="shared" si="105"/>
        <v>7.086181279255012E-07</v>
      </c>
      <c r="W346" s="25">
        <f t="shared" si="106"/>
        <v>1</v>
      </c>
      <c r="X346" s="1">
        <f t="shared" si="107"/>
        <v>2.074935058071497E-06</v>
      </c>
      <c r="Y346" s="1">
        <f t="shared" si="108"/>
        <v>7.086181279255012E-07</v>
      </c>
      <c r="Z346" s="25">
        <f t="shared" si="109"/>
        <v>7.086181279255012E-07</v>
      </c>
      <c r="AA346" s="25">
        <f t="shared" si="111"/>
        <v>0.00020619144412278794</v>
      </c>
      <c r="AB346" s="72">
        <f t="shared" si="112"/>
        <v>6.9870354243229E-05</v>
      </c>
      <c r="AC346" s="83">
        <f t="shared" si="110"/>
        <v>10300</v>
      </c>
      <c r="AD346" s="16"/>
      <c r="AJ346" s="13"/>
      <c r="AK346" s="13"/>
      <c r="AL346" s="13"/>
      <c r="AM346" s="13"/>
      <c r="AN346" s="13"/>
      <c r="AO346" s="13"/>
      <c r="AP346" s="13"/>
      <c r="AQ346" s="13"/>
    </row>
    <row r="347" spans="11:43" ht="12.75">
      <c r="K347" s="16">
        <v>10400</v>
      </c>
      <c r="L347" s="27">
        <f t="shared" si="96"/>
        <v>0.23551942123030636</v>
      </c>
      <c r="M347" s="17">
        <f t="shared" si="97"/>
        <v>2.0488938243842616E-06</v>
      </c>
      <c r="N347" s="28">
        <f t="shared" si="98"/>
        <v>7.389790699530114E-09</v>
      </c>
      <c r="O347" s="25">
        <f t="shared" si="99"/>
        <v>13239.131949481827</v>
      </c>
      <c r="P347" s="25">
        <f t="shared" si="100"/>
        <v>1</v>
      </c>
      <c r="Q347" s="25">
        <f t="shared" si="101"/>
        <v>2.0488938243842616E-06</v>
      </c>
      <c r="R347" s="28">
        <f t="shared" si="95"/>
        <v>1</v>
      </c>
      <c r="S347" s="25">
        <f t="shared" si="102"/>
        <v>2.0488938243842616E-06</v>
      </c>
      <c r="T347" s="25">
        <f t="shared" si="103"/>
        <v>2.0488938243842616E-06</v>
      </c>
      <c r="U347" s="28">
        <f t="shared" si="104"/>
        <v>0.3361760129986604</v>
      </c>
      <c r="V347" s="17">
        <f t="shared" si="105"/>
        <v>6.887889569390786E-07</v>
      </c>
      <c r="W347" s="25">
        <f t="shared" si="106"/>
        <v>1</v>
      </c>
      <c r="X347" s="1">
        <f t="shared" si="107"/>
        <v>2.0488938243842616E-06</v>
      </c>
      <c r="Y347" s="1">
        <f t="shared" si="108"/>
        <v>6.887889569390786E-07</v>
      </c>
      <c r="Z347" s="25">
        <f t="shared" si="109"/>
        <v>6.887889569390786E-07</v>
      </c>
      <c r="AA347" s="25">
        <f t="shared" si="111"/>
        <v>0.00020361587791968918</v>
      </c>
      <c r="AB347" s="72">
        <f t="shared" si="112"/>
        <v>6.791463547879308E-05</v>
      </c>
      <c r="AC347" s="83">
        <f t="shared" si="110"/>
        <v>10400</v>
      </c>
      <c r="AD347" s="16"/>
      <c r="AJ347" s="13"/>
      <c r="AK347" s="13"/>
      <c r="AL347" s="13"/>
      <c r="AM347" s="13"/>
      <c r="AN347" s="13"/>
      <c r="AO347" s="13"/>
      <c r="AP347" s="13"/>
      <c r="AQ347" s="13"/>
    </row>
    <row r="348" spans="11:43" ht="12.75">
      <c r="K348" s="16">
        <v>10500</v>
      </c>
      <c r="L348" s="27">
        <f t="shared" si="96"/>
        <v>0.23531581003669796</v>
      </c>
      <c r="M348" s="17">
        <f t="shared" si="97"/>
        <v>2.023423734009522E-06</v>
      </c>
      <c r="N348" s="28">
        <f t="shared" si="98"/>
        <v>7.196532163262789E-09</v>
      </c>
      <c r="O348" s="25">
        <f t="shared" si="99"/>
        <v>13594.660863125537</v>
      </c>
      <c r="P348" s="25">
        <f t="shared" si="100"/>
        <v>1</v>
      </c>
      <c r="Q348" s="25">
        <f t="shared" si="101"/>
        <v>2.023423734009522E-06</v>
      </c>
      <c r="R348" s="28">
        <f t="shared" si="95"/>
        <v>1</v>
      </c>
      <c r="S348" s="25">
        <f t="shared" si="102"/>
        <v>2.023423734009522E-06</v>
      </c>
      <c r="T348" s="25">
        <f t="shared" si="103"/>
        <v>2.023423734009522E-06</v>
      </c>
      <c r="U348" s="28">
        <f t="shared" si="104"/>
        <v>0.3308766925008464</v>
      </c>
      <c r="V348" s="17">
        <f t="shared" si="105"/>
        <v>6.695037526367829E-07</v>
      </c>
      <c r="W348" s="25">
        <f t="shared" si="106"/>
        <v>1</v>
      </c>
      <c r="X348" s="1">
        <f t="shared" si="107"/>
        <v>2.023423734009522E-06</v>
      </c>
      <c r="Y348" s="1">
        <f t="shared" si="108"/>
        <v>6.695037526367829E-07</v>
      </c>
      <c r="Z348" s="25">
        <f t="shared" si="109"/>
        <v>6.695037526367829E-07</v>
      </c>
      <c r="AA348" s="25">
        <f t="shared" si="111"/>
        <v>0.00020109653688036991</v>
      </c>
      <c r="AB348" s="72">
        <f t="shared" si="112"/>
        <v>6.60123614459725E-05</v>
      </c>
      <c r="AC348" s="83">
        <f t="shared" si="110"/>
        <v>10500</v>
      </c>
      <c r="AD348" s="16"/>
      <c r="AJ348" s="13"/>
      <c r="AK348" s="13"/>
      <c r="AL348" s="13"/>
      <c r="AM348" s="13"/>
      <c r="AN348" s="13"/>
      <c r="AO348" s="13"/>
      <c r="AP348" s="13"/>
      <c r="AQ348" s="13"/>
    </row>
    <row r="349" spans="11:43" ht="12.75">
      <c r="K349" s="16">
        <v>10600</v>
      </c>
      <c r="L349" s="27">
        <f t="shared" si="96"/>
        <v>0.23511471803896575</v>
      </c>
      <c r="M349" s="17">
        <f t="shared" si="97"/>
        <v>1.998507003597876E-06</v>
      </c>
      <c r="N349" s="28">
        <f t="shared" si="98"/>
        <v>7.010087566526137E-09</v>
      </c>
      <c r="O349" s="25">
        <f t="shared" si="99"/>
        <v>13956.232817590157</v>
      </c>
      <c r="P349" s="25">
        <f t="shared" si="100"/>
        <v>1</v>
      </c>
      <c r="Q349" s="25">
        <f t="shared" si="101"/>
        <v>1.998507003597876E-06</v>
      </c>
      <c r="R349" s="28">
        <f t="shared" si="95"/>
        <v>1</v>
      </c>
      <c r="S349" s="25">
        <f t="shared" si="102"/>
        <v>1.998507003597876E-06</v>
      </c>
      <c r="T349" s="25">
        <f t="shared" si="103"/>
        <v>1.998507003597876E-06</v>
      </c>
      <c r="U349" s="28">
        <f t="shared" si="104"/>
        <v>0.3256148090104989</v>
      </c>
      <c r="V349" s="17">
        <f t="shared" si="105"/>
        <v>6.507434762826669E-07</v>
      </c>
      <c r="W349" s="25">
        <f t="shared" si="106"/>
        <v>1</v>
      </c>
      <c r="X349" s="1">
        <f t="shared" si="107"/>
        <v>1.998507003597876E-06</v>
      </c>
      <c r="Y349" s="1">
        <f t="shared" si="108"/>
        <v>6.507434762826669E-07</v>
      </c>
      <c r="Z349" s="25">
        <f t="shared" si="109"/>
        <v>6.507434762826669E-07</v>
      </c>
      <c r="AA349" s="25">
        <f t="shared" si="111"/>
        <v>0.00019863167838600013</v>
      </c>
      <c r="AB349" s="72">
        <f t="shared" si="112"/>
        <v>6.416166949189001E-05</v>
      </c>
      <c r="AC349" s="83">
        <f t="shared" si="110"/>
        <v>10600</v>
      </c>
      <c r="AD349" s="16"/>
      <c r="AJ349" s="13"/>
      <c r="AK349" s="13"/>
      <c r="AL349" s="13"/>
      <c r="AM349" s="13"/>
      <c r="AN349" s="13"/>
      <c r="AO349" s="13"/>
      <c r="AP349" s="13"/>
      <c r="AQ349" s="13"/>
    </row>
    <row r="350" spans="11:43" ht="12.75">
      <c r="K350" s="16">
        <v>10700</v>
      </c>
      <c r="L350" s="27">
        <f t="shared" si="96"/>
        <v>0.23491609076036835</v>
      </c>
      <c r="M350" s="17">
        <f t="shared" si="97"/>
        <v>1.9741265641221266E-06</v>
      </c>
      <c r="N350" s="28">
        <f t="shared" si="98"/>
        <v>6.830155767631698E-09</v>
      </c>
      <c r="O350" s="25">
        <f t="shared" si="99"/>
        <v>14323.892086586497</v>
      </c>
      <c r="P350" s="25">
        <f t="shared" si="100"/>
        <v>1</v>
      </c>
      <c r="Q350" s="25">
        <f t="shared" si="101"/>
        <v>1.9741265641221266E-06</v>
      </c>
      <c r="R350" s="28">
        <f t="shared" si="95"/>
        <v>1</v>
      </c>
      <c r="S350" s="25">
        <f t="shared" si="102"/>
        <v>1.9741265641221266E-06</v>
      </c>
      <c r="T350" s="25">
        <f t="shared" si="103"/>
        <v>1.9741265641221266E-06</v>
      </c>
      <c r="U350" s="28">
        <f t="shared" si="104"/>
        <v>0.3203897485855447</v>
      </c>
      <c r="V350" s="17">
        <f t="shared" si="105"/>
        <v>6.324899135551333E-07</v>
      </c>
      <c r="W350" s="25">
        <f t="shared" si="106"/>
        <v>1</v>
      </c>
      <c r="X350" s="1">
        <f t="shared" si="107"/>
        <v>1.9741265641221266E-06</v>
      </c>
      <c r="Y350" s="1">
        <f t="shared" si="108"/>
        <v>6.324899135551333E-07</v>
      </c>
      <c r="Z350" s="25">
        <f t="shared" si="109"/>
        <v>6.324899135551333E-07</v>
      </c>
      <c r="AA350" s="25">
        <f t="shared" si="111"/>
        <v>0.00019621962949873395</v>
      </c>
      <c r="AB350" s="72">
        <f t="shared" si="112"/>
        <v>6.236077727255037E-05</v>
      </c>
      <c r="AC350" s="83">
        <f t="shared" si="110"/>
        <v>10700</v>
      </c>
      <c r="AD350" s="16"/>
      <c r="AJ350" s="13"/>
      <c r="AK350" s="13"/>
      <c r="AL350" s="13"/>
      <c r="AM350" s="13"/>
      <c r="AN350" s="13"/>
      <c r="AO350" s="13"/>
      <c r="AP350" s="13"/>
      <c r="AQ350" s="13"/>
    </row>
    <row r="351" spans="11:43" ht="12.75">
      <c r="K351" s="16">
        <v>10800</v>
      </c>
      <c r="L351" s="27">
        <f t="shared" si="96"/>
        <v>0.234719875396819</v>
      </c>
      <c r="M351" s="17">
        <f t="shared" si="97"/>
        <v>1.9502660258525527E-06</v>
      </c>
      <c r="N351" s="28">
        <f t="shared" si="98"/>
        <v>6.656451575666487E-09</v>
      </c>
      <c r="O351" s="25">
        <f t="shared" si="99"/>
        <v>14697.682847687054</v>
      </c>
      <c r="P351" s="25">
        <f t="shared" si="100"/>
        <v>1</v>
      </c>
      <c r="Q351" s="25">
        <f t="shared" si="101"/>
        <v>1.9502660258525527E-06</v>
      </c>
      <c r="R351" s="28">
        <f t="shared" si="95"/>
        <v>1</v>
      </c>
      <c r="S351" s="25">
        <f t="shared" si="102"/>
        <v>1.9502660258525527E-06</v>
      </c>
      <c r="T351" s="25">
        <f t="shared" si="103"/>
        <v>1.9502660258525527E-06</v>
      </c>
      <c r="U351" s="28">
        <f t="shared" si="104"/>
        <v>0.31520091297655073</v>
      </c>
      <c r="V351" s="17">
        <f t="shared" si="105"/>
        <v>6.14725631895874E-07</v>
      </c>
      <c r="W351" s="25">
        <f t="shared" si="106"/>
        <v>1</v>
      </c>
      <c r="X351" s="1">
        <f t="shared" si="107"/>
        <v>1.9502660258525527E-06</v>
      </c>
      <c r="Y351" s="1">
        <f t="shared" si="108"/>
        <v>6.14725631895874E-07</v>
      </c>
      <c r="Z351" s="25">
        <f t="shared" si="109"/>
        <v>6.14725631895874E-07</v>
      </c>
      <c r="AA351" s="25">
        <f t="shared" si="111"/>
        <v>0.00019385878356034143</v>
      </c>
      <c r="AB351" s="72">
        <f t="shared" si="112"/>
        <v>6.060797861599582E-05</v>
      </c>
      <c r="AC351" s="83">
        <f t="shared" si="110"/>
        <v>10800</v>
      </c>
      <c r="AD351" s="16"/>
      <c r="AJ351" s="13"/>
      <c r="AK351" s="13"/>
      <c r="AL351" s="13"/>
      <c r="AM351" s="13"/>
      <c r="AN351" s="13"/>
      <c r="AO351" s="13"/>
      <c r="AP351" s="13"/>
      <c r="AQ351" s="13"/>
    </row>
    <row r="352" spans="11:43" ht="12.75">
      <c r="K352" s="16">
        <v>10900</v>
      </c>
      <c r="L352" s="27">
        <f t="shared" si="96"/>
        <v>0.2345260207506221</v>
      </c>
      <c r="M352" s="17">
        <f t="shared" si="97"/>
        <v>1.926909645354276E-06</v>
      </c>
      <c r="N352" s="28">
        <f t="shared" si="98"/>
        <v>6.488704768000749E-09</v>
      </c>
      <c r="O352" s="25">
        <f t="shared" si="99"/>
        <v>15077.649183949048</v>
      </c>
      <c r="P352" s="25">
        <f t="shared" si="100"/>
        <v>1</v>
      </c>
      <c r="Q352" s="25">
        <f t="shared" si="101"/>
        <v>1.926909645354276E-06</v>
      </c>
      <c r="R352" s="28">
        <f t="shared" si="95"/>
        <v>1</v>
      </c>
      <c r="S352" s="25">
        <f t="shared" si="102"/>
        <v>1.926909645354276E-06</v>
      </c>
      <c r="T352" s="25">
        <f t="shared" si="103"/>
        <v>1.926909645354276E-06</v>
      </c>
      <c r="U352" s="28">
        <f t="shared" si="104"/>
        <v>0.3100477190845137</v>
      </c>
      <c r="V352" s="17">
        <f t="shared" si="105"/>
        <v>5.974339404240425E-07</v>
      </c>
      <c r="W352" s="25">
        <f t="shared" si="106"/>
        <v>1</v>
      </c>
      <c r="X352" s="1">
        <f t="shared" si="107"/>
        <v>1.926909645354276E-06</v>
      </c>
      <c r="Y352" s="1">
        <f t="shared" si="108"/>
        <v>5.974339404240425E-07</v>
      </c>
      <c r="Z352" s="25">
        <f t="shared" si="109"/>
        <v>5.974339404240425E-07</v>
      </c>
      <c r="AA352" s="25">
        <f t="shared" si="111"/>
        <v>0.00019154759698634976</v>
      </c>
      <c r="AB352" s="72">
        <f t="shared" si="112"/>
        <v>5.8901639633198747E-05</v>
      </c>
      <c r="AC352" s="83">
        <f t="shared" si="110"/>
        <v>10900</v>
      </c>
      <c r="AD352" s="16"/>
      <c r="AJ352" s="13"/>
      <c r="AK352" s="13"/>
      <c r="AL352" s="13"/>
      <c r="AM352" s="13"/>
      <c r="AN352" s="13"/>
      <c r="AO352" s="13"/>
      <c r="AP352" s="13"/>
      <c r="AQ352" s="13"/>
    </row>
    <row r="353" spans="11:43" ht="12.75">
      <c r="K353" s="16">
        <v>11000</v>
      </c>
      <c r="L353" s="27">
        <f t="shared" si="96"/>
        <v>0.23433447716741496</v>
      </c>
      <c r="M353" s="17">
        <f t="shared" si="97"/>
        <v>1.9040422943727195E-06</v>
      </c>
      <c r="N353" s="28">
        <f t="shared" si="98"/>
        <v>6.32665917702767E-09</v>
      </c>
      <c r="O353" s="25">
        <f t="shared" si="99"/>
        <v>15463.835084616716</v>
      </c>
      <c r="P353" s="25">
        <f t="shared" si="100"/>
        <v>1</v>
      </c>
      <c r="Q353" s="25">
        <f t="shared" si="101"/>
        <v>1.9040422943727195E-06</v>
      </c>
      <c r="R353" s="28">
        <f t="shared" si="95"/>
        <v>1</v>
      </c>
      <c r="S353" s="25">
        <f t="shared" si="102"/>
        <v>1.9040422943727195E-06</v>
      </c>
      <c r="T353" s="25">
        <f t="shared" si="103"/>
        <v>1.9040422943727195E-06</v>
      </c>
      <c r="U353" s="28">
        <f t="shared" si="104"/>
        <v>0.3049295984421443</v>
      </c>
      <c r="V353" s="17">
        <f t="shared" si="105"/>
        <v>5.805988522399324E-07</v>
      </c>
      <c r="W353" s="25">
        <f t="shared" si="106"/>
        <v>1</v>
      </c>
      <c r="X353" s="1">
        <f t="shared" si="107"/>
        <v>1.9040422943727195E-06</v>
      </c>
      <c r="Y353" s="1">
        <f t="shared" si="108"/>
        <v>5.805988522399324E-07</v>
      </c>
      <c r="Z353" s="25">
        <f t="shared" si="109"/>
        <v>5.805988522399324E-07</v>
      </c>
      <c r="AA353" s="25">
        <f t="shared" si="111"/>
        <v>0.00018928458624279263</v>
      </c>
      <c r="AB353" s="72">
        <f t="shared" si="112"/>
        <v>5.724019505980064E-05</v>
      </c>
      <c r="AC353" s="83">
        <f t="shared" si="110"/>
        <v>11000</v>
      </c>
      <c r="AD353" s="16"/>
      <c r="AJ353" s="13"/>
      <c r="AK353" s="13"/>
      <c r="AL353" s="13"/>
      <c r="AM353" s="13"/>
      <c r="AN353" s="13"/>
      <c r="AO353" s="13"/>
      <c r="AP353" s="13"/>
      <c r="AQ353" s="13"/>
    </row>
    <row r="354" spans="11:43" ht="12.75">
      <c r="K354" s="16">
        <v>11100</v>
      </c>
      <c r="L354" s="27">
        <f t="shared" si="96"/>
        <v>0.23414519647613108</v>
      </c>
      <c r="M354" s="17">
        <f t="shared" si="97"/>
        <v>1.8816494304831333E-06</v>
      </c>
      <c r="N354" s="28">
        <f t="shared" si="98"/>
        <v>6.17007184002405E-09</v>
      </c>
      <c r="O354" s="25">
        <f t="shared" si="99"/>
        <v>15856.284446398187</v>
      </c>
      <c r="P354" s="25">
        <f t="shared" si="100"/>
        <v>1</v>
      </c>
      <c r="Q354" s="25">
        <f t="shared" si="101"/>
        <v>1.8816494304831333E-06</v>
      </c>
      <c r="R354" s="28">
        <f t="shared" si="95"/>
        <v>1</v>
      </c>
      <c r="S354" s="25">
        <f t="shared" si="102"/>
        <v>1.8816494304831333E-06</v>
      </c>
      <c r="T354" s="25">
        <f t="shared" si="103"/>
        <v>1.8816494304831333E-06</v>
      </c>
      <c r="U354" s="28">
        <f t="shared" si="104"/>
        <v>0.2998459967174729</v>
      </c>
      <c r="V354" s="17">
        <f t="shared" si="105"/>
        <v>5.642050489560803E-07</v>
      </c>
      <c r="W354" s="25">
        <f t="shared" si="106"/>
        <v>1</v>
      </c>
      <c r="X354" s="1">
        <f t="shared" si="107"/>
        <v>1.8816494304831333E-06</v>
      </c>
      <c r="Y354" s="1">
        <f t="shared" si="108"/>
        <v>5.642050489560803E-07</v>
      </c>
      <c r="Z354" s="25">
        <f t="shared" si="109"/>
        <v>5.642050489560803E-07</v>
      </c>
      <c r="AA354" s="25">
        <f t="shared" si="111"/>
        <v>0.00018706832499362303</v>
      </c>
      <c r="AB354" s="72">
        <f t="shared" si="112"/>
        <v>5.562214481309792E-05</v>
      </c>
      <c r="AC354" s="83">
        <f t="shared" si="110"/>
        <v>11100</v>
      </c>
      <c r="AD354" s="16"/>
      <c r="AJ354" s="13"/>
      <c r="AK354" s="13"/>
      <c r="AL354" s="13"/>
      <c r="AM354" s="13"/>
      <c r="AN354" s="13"/>
      <c r="AO354" s="13"/>
      <c r="AP354" s="13"/>
      <c r="AQ354" s="13"/>
    </row>
    <row r="355" spans="11:43" ht="12.75">
      <c r="K355" s="16">
        <v>11200</v>
      </c>
      <c r="L355" s="27">
        <f t="shared" si="96"/>
        <v>0.233958131931816</v>
      </c>
      <c r="M355" s="17">
        <f t="shared" si="97"/>
        <v>1.8597170693893272E-06</v>
      </c>
      <c r="N355" s="28">
        <f t="shared" si="98"/>
        <v>6.0187122075607915E-09</v>
      </c>
      <c r="O355" s="25">
        <f t="shared" si="99"/>
        <v>16255.04107460593</v>
      </c>
      <c r="P355" s="25">
        <f t="shared" si="100"/>
        <v>1</v>
      </c>
      <c r="Q355" s="25">
        <f t="shared" si="101"/>
        <v>1.8597170693893272E-06</v>
      </c>
      <c r="R355" s="28">
        <f t="shared" si="95"/>
        <v>1</v>
      </c>
      <c r="S355" s="25">
        <f t="shared" si="102"/>
        <v>1.8597170693893272E-06</v>
      </c>
      <c r="T355" s="25">
        <f t="shared" si="103"/>
        <v>1.8597170693893272E-06</v>
      </c>
      <c r="U355" s="28">
        <f t="shared" si="104"/>
        <v>0.29479637323859276</v>
      </c>
      <c r="V355" s="17">
        <f t="shared" si="105"/>
        <v>5.48237847305878E-07</v>
      </c>
      <c r="W355" s="25">
        <f t="shared" si="106"/>
        <v>1</v>
      </c>
      <c r="X355" s="1">
        <f t="shared" si="107"/>
        <v>1.8597170693893272E-06</v>
      </c>
      <c r="Y355" s="1">
        <f t="shared" si="108"/>
        <v>5.48237847305878E-07</v>
      </c>
      <c r="Z355" s="25">
        <f t="shared" si="109"/>
        <v>5.48237847305878E-07</v>
      </c>
      <c r="AA355" s="25">
        <f t="shared" si="111"/>
        <v>0.00018489744140772903</v>
      </c>
      <c r="AB355" s="72">
        <f t="shared" si="112"/>
        <v>5.404605074985276E-05</v>
      </c>
      <c r="AC355" s="83">
        <f t="shared" si="110"/>
        <v>11200</v>
      </c>
      <c r="AD355" s="16"/>
      <c r="AJ355" s="13"/>
      <c r="AK355" s="13"/>
      <c r="AL355" s="13"/>
      <c r="AM355" s="13"/>
      <c r="AN355" s="13"/>
      <c r="AO355" s="13"/>
      <c r="AP355" s="13"/>
      <c r="AQ355" s="13"/>
    </row>
    <row r="356" spans="11:43" ht="12.75">
      <c r="K356" s="16">
        <v>11300</v>
      </c>
      <c r="L356" s="27">
        <f t="shared" si="96"/>
        <v>0.23377323816113438</v>
      </c>
      <c r="M356" s="17">
        <f t="shared" si="97"/>
        <v>1.838231758765253E-06</v>
      </c>
      <c r="N356" s="28">
        <f t="shared" si="98"/>
        <v>5.872361406082629E-09</v>
      </c>
      <c r="O356" s="25">
        <f t="shared" si="99"/>
        <v>16660.148683763793</v>
      </c>
      <c r="P356" s="25">
        <f t="shared" si="100"/>
        <v>1</v>
      </c>
      <c r="Q356" s="25">
        <f t="shared" si="101"/>
        <v>1.838231758765253E-06</v>
      </c>
      <c r="R356" s="28">
        <f t="shared" si="95"/>
        <v>1</v>
      </c>
      <c r="S356" s="25">
        <f t="shared" si="102"/>
        <v>1.838231758765253E-06</v>
      </c>
      <c r="T356" s="25">
        <f t="shared" si="103"/>
        <v>1.838231758765253E-06</v>
      </c>
      <c r="U356" s="28">
        <f t="shared" si="104"/>
        <v>0.28978020053846887</v>
      </c>
      <c r="V356" s="17">
        <f t="shared" si="105"/>
        <v>5.326831676911773E-07</v>
      </c>
      <c r="W356" s="25">
        <f t="shared" si="106"/>
        <v>1</v>
      </c>
      <c r="X356" s="1">
        <f t="shared" si="107"/>
        <v>1.838231758765253E-06</v>
      </c>
      <c r="Y356" s="1">
        <f t="shared" si="108"/>
        <v>5.326831676911773E-07</v>
      </c>
      <c r="Z356" s="25">
        <f t="shared" si="109"/>
        <v>5.326831676911773E-07</v>
      </c>
      <c r="AA356" s="25">
        <f t="shared" si="111"/>
        <v>0.00018277061561529923</v>
      </c>
      <c r="AB356" s="72">
        <f t="shared" si="112"/>
        <v>5.251053361159318E-05</v>
      </c>
      <c r="AC356" s="83">
        <f t="shared" si="110"/>
        <v>11300</v>
      </c>
      <c r="AD356" s="16"/>
      <c r="AJ356" s="13"/>
      <c r="AK356" s="13"/>
      <c r="AL356" s="13"/>
      <c r="AM356" s="13"/>
      <c r="AN356" s="13"/>
      <c r="AO356" s="13"/>
      <c r="AP356" s="13"/>
      <c r="AQ356" s="13"/>
    </row>
    <row r="357" spans="11:43" ht="12.75">
      <c r="K357" s="16">
        <v>11400</v>
      </c>
      <c r="L357" s="27">
        <f t="shared" si="96"/>
        <v>0.23359047111042047</v>
      </c>
      <c r="M357" s="17">
        <f t="shared" si="97"/>
        <v>1.8171805535407317E-06</v>
      </c>
      <c r="N357" s="28">
        <f t="shared" si="98"/>
        <v>5.730811550071199E-09</v>
      </c>
      <c r="O357" s="25">
        <f t="shared" si="99"/>
        <v>17071.65089888836</v>
      </c>
      <c r="P357" s="25">
        <f t="shared" si="100"/>
        <v>1</v>
      </c>
      <c r="Q357" s="25">
        <f t="shared" si="101"/>
        <v>1.8171805535407317E-06</v>
      </c>
      <c r="R357" s="28">
        <f t="shared" si="95"/>
        <v>1</v>
      </c>
      <c r="S357" s="25">
        <f t="shared" si="102"/>
        <v>1.8171805535407317E-06</v>
      </c>
      <c r="T357" s="25">
        <f t="shared" si="103"/>
        <v>1.8171805535407317E-06</v>
      </c>
      <c r="U357" s="28">
        <f t="shared" si="104"/>
        <v>0.2847969639188008</v>
      </c>
      <c r="V357" s="17">
        <f t="shared" si="105"/>
        <v>5.175275045406863E-07</v>
      </c>
      <c r="W357" s="25">
        <f t="shared" si="106"/>
        <v>1</v>
      </c>
      <c r="X357" s="1">
        <f t="shared" si="107"/>
        <v>1.8171805535407317E-06</v>
      </c>
      <c r="Y357" s="1">
        <f t="shared" si="108"/>
        <v>5.175275045406863E-07</v>
      </c>
      <c r="Z357" s="25">
        <f t="shared" si="109"/>
        <v>5.175275045406863E-07</v>
      </c>
      <c r="AA357" s="25">
        <f t="shared" si="111"/>
        <v>0.00018068657730402397</v>
      </c>
      <c r="AB357" s="72">
        <f t="shared" si="112"/>
        <v>5.1014270145055675E-05</v>
      </c>
      <c r="AC357" s="83">
        <f t="shared" si="110"/>
        <v>11400</v>
      </c>
      <c r="AD357" s="16"/>
      <c r="AJ357" s="13"/>
      <c r="AK357" s="13"/>
      <c r="AL357" s="13"/>
      <c r="AM357" s="13"/>
      <c r="AN357" s="13"/>
      <c r="AO357" s="13"/>
      <c r="AP357" s="13"/>
      <c r="AQ357" s="13"/>
    </row>
    <row r="358" spans="11:43" ht="12.75">
      <c r="K358" s="16">
        <v>11500</v>
      </c>
      <c r="L358" s="27">
        <f t="shared" si="96"/>
        <v>0.2334097879961317</v>
      </c>
      <c r="M358" s="17">
        <f t="shared" si="97"/>
        <v>1.796550992539748E-06</v>
      </c>
      <c r="N358" s="28">
        <f t="shared" si="98"/>
        <v>5.593865100361615E-09</v>
      </c>
      <c r="O358" s="25">
        <f t="shared" si="99"/>
        <v>17489.59125664441</v>
      </c>
      <c r="P358" s="25">
        <f t="shared" si="100"/>
        <v>1</v>
      </c>
      <c r="Q358" s="25">
        <f t="shared" si="101"/>
        <v>1.796550992539748E-06</v>
      </c>
      <c r="R358" s="28">
        <f t="shared" si="95"/>
        <v>1</v>
      </c>
      <c r="S358" s="25">
        <f t="shared" si="102"/>
        <v>1.796550992539748E-06</v>
      </c>
      <c r="T358" s="25">
        <f t="shared" si="103"/>
        <v>1.796550992539748E-06</v>
      </c>
      <c r="U358" s="28">
        <f t="shared" si="104"/>
        <v>0.2798461610319718</v>
      </c>
      <c r="V358" s="17">
        <f t="shared" si="105"/>
        <v>5.027578983604271E-07</v>
      </c>
      <c r="W358" s="25">
        <f t="shared" si="106"/>
        <v>1</v>
      </c>
      <c r="X358" s="1">
        <f t="shared" si="107"/>
        <v>1.796550992539748E-06</v>
      </c>
      <c r="Y358" s="1">
        <f t="shared" si="108"/>
        <v>5.027578983604271E-07</v>
      </c>
      <c r="Z358" s="25">
        <f t="shared" si="109"/>
        <v>5.027578983604271E-07</v>
      </c>
      <c r="AA358" s="25">
        <f t="shared" si="111"/>
        <v>0.00017864410344630338</v>
      </c>
      <c r="AB358" s="72">
        <f t="shared" si="112"/>
        <v>4.955599038633668E-05</v>
      </c>
      <c r="AC358" s="83">
        <f t="shared" si="110"/>
        <v>11500</v>
      </c>
      <c r="AD358" s="16"/>
      <c r="AJ358" s="13"/>
      <c r="AK358" s="13"/>
      <c r="AL358" s="13"/>
      <c r="AM358" s="13"/>
      <c r="AN358" s="13"/>
      <c r="AO358" s="13"/>
      <c r="AP358" s="13"/>
      <c r="AQ358" s="13"/>
    </row>
    <row r="359" spans="11:43" ht="12.75">
      <c r="K359" s="16">
        <v>11600</v>
      </c>
      <c r="L359" s="27">
        <f t="shared" si="96"/>
        <v>0.233231147257574</v>
      </c>
      <c r="M359" s="17">
        <f t="shared" si="97"/>
        <v>1.77633107638632E-06</v>
      </c>
      <c r="N359" s="28">
        <f t="shared" si="98"/>
        <v>5.461334265339678E-09</v>
      </c>
      <c r="O359" s="25">
        <f t="shared" si="99"/>
        <v>17914.013205717558</v>
      </c>
      <c r="P359" s="25">
        <f t="shared" si="100"/>
        <v>1</v>
      </c>
      <c r="Q359" s="25">
        <f t="shared" si="101"/>
        <v>1.77633107638632E-06</v>
      </c>
      <c r="R359" s="28">
        <f t="shared" si="95"/>
        <v>1</v>
      </c>
      <c r="S359" s="25">
        <f t="shared" si="102"/>
        <v>1.77633107638632E-06</v>
      </c>
      <c r="T359" s="25">
        <f t="shared" si="103"/>
        <v>1.77633107638632E-06</v>
      </c>
      <c r="U359" s="28">
        <f t="shared" si="104"/>
        <v>0.27492730148019806</v>
      </c>
      <c r="V359" s="17">
        <f t="shared" si="105"/>
        <v>4.883619093663065E-07</v>
      </c>
      <c r="W359" s="25">
        <f t="shared" si="106"/>
        <v>1</v>
      </c>
      <c r="X359" s="1">
        <f t="shared" si="107"/>
        <v>1.77633107638632E-06</v>
      </c>
      <c r="Y359" s="1">
        <f t="shared" si="108"/>
        <v>4.883619093663065E-07</v>
      </c>
      <c r="Z359" s="25">
        <f t="shared" si="109"/>
        <v>4.883619093663065E-07</v>
      </c>
      <c r="AA359" s="25">
        <f t="shared" si="111"/>
        <v>0.00017664201614926383</v>
      </c>
      <c r="AB359" s="72">
        <f t="shared" si="112"/>
        <v>4.8134475098154906E-05</v>
      </c>
      <c r="AC359" s="83">
        <f t="shared" si="110"/>
        <v>11600</v>
      </c>
      <c r="AD359" s="16"/>
      <c r="AJ359" s="13"/>
      <c r="AK359" s="13"/>
      <c r="AL359" s="13"/>
      <c r="AM359" s="13"/>
      <c r="AN359" s="13"/>
      <c r="AO359" s="13"/>
      <c r="AP359" s="13"/>
      <c r="AQ359" s="13"/>
    </row>
    <row r="360" spans="11:43" ht="12.75">
      <c r="K360" s="16">
        <v>11700</v>
      </c>
      <c r="L360" s="27">
        <f t="shared" si="96"/>
        <v>0.23305450851177667</v>
      </c>
      <c r="M360" s="17">
        <f t="shared" si="97"/>
        <v>1.7565092465989566E-06</v>
      </c>
      <c r="N360" s="28">
        <f t="shared" si="98"/>
        <v>5.333040441171013E-09</v>
      </c>
      <c r="O360" s="25">
        <f t="shared" si="99"/>
        <v>18344.960108468746</v>
      </c>
      <c r="P360" s="25">
        <f t="shared" si="100"/>
        <v>1</v>
      </c>
      <c r="Q360" s="25">
        <f t="shared" si="101"/>
        <v>1.7565092465989566E-06</v>
      </c>
      <c r="R360" s="28">
        <f t="shared" si="95"/>
        <v>1</v>
      </c>
      <c r="S360" s="25">
        <f t="shared" si="102"/>
        <v>1.7565092465989566E-06</v>
      </c>
      <c r="T360" s="25">
        <f t="shared" si="103"/>
        <v>1.7565092465989566E-06</v>
      </c>
      <c r="U360" s="28">
        <f t="shared" si="104"/>
        <v>0.27003990643101305</v>
      </c>
      <c r="V360" s="17">
        <f t="shared" si="105"/>
        <v>4.743275925967915E-07</v>
      </c>
      <c r="W360" s="25">
        <f t="shared" si="106"/>
        <v>1</v>
      </c>
      <c r="X360" s="1">
        <f t="shared" si="107"/>
        <v>1.7565092465989566E-06</v>
      </c>
      <c r="Y360" s="1">
        <f t="shared" si="108"/>
        <v>4.743275925967915E-07</v>
      </c>
      <c r="Z360" s="25">
        <f t="shared" si="109"/>
        <v>4.743275925967915E-07</v>
      </c>
      <c r="AA360" s="25">
        <f t="shared" si="111"/>
        <v>0.0001746791806199583</v>
      </c>
      <c r="AB360" s="72">
        <f t="shared" si="112"/>
        <v>4.674855335039423E-05</v>
      </c>
      <c r="AC360" s="83">
        <f t="shared" si="110"/>
        <v>11700</v>
      </c>
      <c r="AD360" s="16"/>
      <c r="AJ360" s="13"/>
      <c r="AK360" s="13"/>
      <c r="AL360" s="13"/>
      <c r="AM360" s="13"/>
      <c r="AN360" s="13"/>
      <c r="AO360" s="13"/>
      <c r="AP360" s="13"/>
      <c r="AQ360" s="13"/>
    </row>
    <row r="361" spans="11:43" ht="12.75">
      <c r="K361" s="16">
        <v>11800</v>
      </c>
      <c r="L361" s="27">
        <f t="shared" si="96"/>
        <v>0.2328798325104015</v>
      </c>
      <c r="M361" s="17">
        <f t="shared" si="97"/>
        <v>1.7370743658002093E-06</v>
      </c>
      <c r="N361" s="28">
        <f t="shared" si="98"/>
        <v>5.208813689060432E-09</v>
      </c>
      <c r="O361" s="25">
        <f t="shared" si="99"/>
        <v>18782.47524107168</v>
      </c>
      <c r="P361" s="25">
        <f t="shared" si="100"/>
        <v>1</v>
      </c>
      <c r="Q361" s="25">
        <f t="shared" si="101"/>
        <v>1.7370743658002093E-06</v>
      </c>
      <c r="R361" s="28">
        <f t="shared" si="95"/>
        <v>1</v>
      </c>
      <c r="S361" s="25">
        <f t="shared" si="102"/>
        <v>1.7370743658002093E-06</v>
      </c>
      <c r="T361" s="25">
        <f t="shared" si="103"/>
        <v>1.7370743658002093E-06</v>
      </c>
      <c r="U361" s="28">
        <f t="shared" si="104"/>
        <v>0.2651835082483016</v>
      </c>
      <c r="V361" s="17">
        <f t="shared" si="105"/>
        <v>4.606434744110931E-07</v>
      </c>
      <c r="W361" s="25">
        <f t="shared" si="106"/>
        <v>1</v>
      </c>
      <c r="X361" s="1">
        <f t="shared" si="107"/>
        <v>1.7370743658002093E-06</v>
      </c>
      <c r="Y361" s="1">
        <f t="shared" si="108"/>
        <v>4.606434744110931E-07</v>
      </c>
      <c r="Z361" s="25">
        <f t="shared" si="109"/>
        <v>4.606434744110931E-07</v>
      </c>
      <c r="AA361" s="25">
        <f t="shared" si="111"/>
        <v>0.0001727545032386622</v>
      </c>
      <c r="AB361" s="72">
        <f t="shared" si="112"/>
        <v>4.539710023480574E-05</v>
      </c>
      <c r="AC361" s="83">
        <f t="shared" si="110"/>
        <v>11800</v>
      </c>
      <c r="AD361" s="16"/>
      <c r="AJ361" s="13"/>
      <c r="AK361" s="13"/>
      <c r="AL361" s="13"/>
      <c r="AM361" s="13"/>
      <c r="AN361" s="13"/>
      <c r="AO361" s="13"/>
      <c r="AP361" s="13"/>
      <c r="AQ361" s="13"/>
    </row>
    <row r="362" spans="11:43" ht="12.75">
      <c r="K362" s="16">
        <v>11900</v>
      </c>
      <c r="L362" s="27">
        <f t="shared" si="96"/>
        <v>0.23270708109857813</v>
      </c>
      <c r="M362" s="17">
        <f t="shared" si="97"/>
        <v>1.7180156989730347E-06</v>
      </c>
      <c r="N362" s="28">
        <f t="shared" si="98"/>
        <v>5.088492245911775E-09</v>
      </c>
      <c r="O362" s="25">
        <f t="shared" si="99"/>
        <v>19226.60179520475</v>
      </c>
      <c r="P362" s="25">
        <f t="shared" si="100"/>
        <v>1</v>
      </c>
      <c r="Q362" s="25">
        <f t="shared" si="101"/>
        <v>1.7180156989730347E-06</v>
      </c>
      <c r="R362" s="28">
        <f t="shared" si="95"/>
        <v>1</v>
      </c>
      <c r="S362" s="25">
        <f t="shared" si="102"/>
        <v>1.7180156989730347E-06</v>
      </c>
      <c r="T362" s="25">
        <f t="shared" si="103"/>
        <v>1.7180156989730347E-06</v>
      </c>
      <c r="U362" s="28">
        <f t="shared" si="104"/>
        <v>0.2603576501381215</v>
      </c>
      <c r="V362" s="17">
        <f t="shared" si="105"/>
        <v>4.4729853028502167E-07</v>
      </c>
      <c r="W362" s="25">
        <f t="shared" si="106"/>
        <v>1</v>
      </c>
      <c r="X362" s="1">
        <f t="shared" si="107"/>
        <v>1.7180156989730347E-06</v>
      </c>
      <c r="Y362" s="1">
        <f t="shared" si="108"/>
        <v>4.4729853028502167E-07</v>
      </c>
      <c r="Z362" s="25">
        <f t="shared" si="109"/>
        <v>4.4729853028502167E-07</v>
      </c>
      <c r="AA362" s="25">
        <f t="shared" si="111"/>
        <v>0.0001708669297336685</v>
      </c>
      <c r="AB362" s="72">
        <f t="shared" si="112"/>
        <v>4.407903470539625E-05</v>
      </c>
      <c r="AC362" s="83">
        <f t="shared" si="110"/>
        <v>11900</v>
      </c>
      <c r="AD362" s="16"/>
      <c r="AJ362" s="13"/>
      <c r="AK362" s="13"/>
      <c r="AL362" s="13"/>
      <c r="AM362" s="13"/>
      <c r="AN362" s="13"/>
      <c r="AO362" s="13"/>
      <c r="AP362" s="13"/>
      <c r="AQ362" s="13"/>
    </row>
    <row r="363" spans="11:43" ht="12.75">
      <c r="K363" s="13">
        <v>12000</v>
      </c>
      <c r="L363" s="19">
        <f t="shared" si="96"/>
        <v>0.2325362171755636</v>
      </c>
      <c r="M363" s="13">
        <f t="shared" si="97"/>
        <v>1.6993228957003356E-06</v>
      </c>
      <c r="N363" s="26">
        <f t="shared" si="98"/>
        <v>4.97192206678404E-09</v>
      </c>
      <c r="O363" s="26">
        <f t="shared" si="99"/>
        <v>19677.382878491993</v>
      </c>
      <c r="P363" s="26">
        <f t="shared" si="100"/>
        <v>1</v>
      </c>
      <c r="Q363" s="26">
        <f t="shared" si="101"/>
        <v>1.6993228957003356E-06</v>
      </c>
      <c r="R363" s="26">
        <f t="shared" si="95"/>
        <v>1</v>
      </c>
      <c r="S363" s="26">
        <f t="shared" si="102"/>
        <v>1.6993228957003356E-06</v>
      </c>
      <c r="T363" s="26">
        <f t="shared" si="103"/>
        <v>1.6993228957003356E-06</v>
      </c>
      <c r="U363" s="26">
        <f t="shared" si="104"/>
        <v>0.25556188580859684</v>
      </c>
      <c r="V363" s="13">
        <f t="shared" si="105"/>
        <v>4.342821638229033E-07</v>
      </c>
      <c r="W363" s="26">
        <f t="shared" si="106"/>
        <v>1</v>
      </c>
      <c r="X363" s="13">
        <f t="shared" si="107"/>
        <v>1.6993228957003356E-06</v>
      </c>
      <c r="Y363" s="13">
        <f t="shared" si="108"/>
        <v>4.342821638229033E-07</v>
      </c>
      <c r="Z363" s="26">
        <f t="shared" si="109"/>
        <v>4.342821638229033E-07</v>
      </c>
      <c r="AA363" s="26">
        <f t="shared" si="111"/>
        <v>0.000169015443451438</v>
      </c>
      <c r="AB363" s="26">
        <f t="shared" si="112"/>
        <v>4.2314282386463275E-05</v>
      </c>
      <c r="AC363" s="82">
        <f t="shared" si="110"/>
        <v>12000</v>
      </c>
      <c r="AD363" s="13"/>
      <c r="AJ363" s="13"/>
      <c r="AK363" s="13"/>
      <c r="AL363" s="13"/>
      <c r="AM363" s="13"/>
      <c r="AN363" s="13"/>
      <c r="AO363" s="13"/>
      <c r="AP363" s="13"/>
      <c r="AQ363" s="13"/>
    </row>
    <row r="364" spans="11:43" ht="12.75">
      <c r="K364" s="16">
        <v>12100</v>
      </c>
      <c r="L364" s="27">
        <f t="shared" si="96"/>
        <v>0.23236720465713212</v>
      </c>
      <c r="M364" s="17">
        <f t="shared" si="97"/>
        <v>1.6809859733284244E-06</v>
      </c>
      <c r="N364" s="28">
        <f t="shared" si="98"/>
        <v>4.8589563964080245E-09</v>
      </c>
      <c r="O364" s="25">
        <f t="shared" si="99"/>
        <v>20134.861515212757</v>
      </c>
      <c r="P364" s="25">
        <f t="shared" si="100"/>
        <v>1</v>
      </c>
      <c r="Q364" s="25">
        <f t="shared" si="101"/>
        <v>1.6809859733284244E-06</v>
      </c>
      <c r="R364" s="28">
        <f t="shared" si="95"/>
        <v>1</v>
      </c>
      <c r="S364" s="25">
        <f t="shared" si="102"/>
        <v>1.6809859733284244E-06</v>
      </c>
      <c r="T364" s="25">
        <f t="shared" si="103"/>
        <v>1.6809859733284244E-06</v>
      </c>
      <c r="U364" s="28">
        <f t="shared" si="104"/>
        <v>0.2507957791432247</v>
      </c>
      <c r="V364" s="17">
        <f t="shared" si="105"/>
        <v>4.215841869097342E-07</v>
      </c>
      <c r="W364" s="25">
        <f t="shared" si="106"/>
        <v>0.9772745200108197</v>
      </c>
      <c r="X364" s="1">
        <f t="shared" si="107"/>
        <v>1.6427847602294565E-06</v>
      </c>
      <c r="Y364" s="1">
        <f t="shared" si="108"/>
        <v>4.120034839063621E-07</v>
      </c>
      <c r="Z364" s="25">
        <f t="shared" si="109"/>
        <v>4.1200348390636217E-07</v>
      </c>
      <c r="AA364" s="25">
        <f t="shared" si="111"/>
        <v>0.00016719906371638068</v>
      </c>
      <c r="AB364" s="72">
        <f t="shared" si="112"/>
        <v>4.0144263211408344E-05</v>
      </c>
      <c r="AC364" s="83">
        <f t="shared" si="110"/>
        <v>12100</v>
      </c>
      <c r="AD364" s="16"/>
      <c r="AJ364" s="13"/>
      <c r="AK364" s="13"/>
      <c r="AL364" s="13"/>
      <c r="AM364" s="13"/>
      <c r="AN364" s="13"/>
      <c r="AO364" s="13"/>
      <c r="AP364" s="13"/>
      <c r="AQ364" s="13"/>
    </row>
    <row r="365" spans="11:43" ht="12.75">
      <c r="K365" s="16">
        <v>12200</v>
      </c>
      <c r="L365" s="27">
        <f t="shared" si="96"/>
        <v>0.23220000843960378</v>
      </c>
      <c r="M365" s="17">
        <f t="shared" si="97"/>
        <v>1.6629953009991894E-06</v>
      </c>
      <c r="N365" s="28">
        <f t="shared" si="98"/>
        <v>4.749455367677025E-09</v>
      </c>
      <c r="O365" s="25">
        <f t="shared" si="99"/>
        <v>20599.080647426727</v>
      </c>
      <c r="P365" s="25">
        <f t="shared" si="100"/>
        <v>1</v>
      </c>
      <c r="Q365" s="25">
        <f t="shared" si="101"/>
        <v>1.6629953009991894E-06</v>
      </c>
      <c r="R365" s="28">
        <f t="shared" si="95"/>
        <v>1</v>
      </c>
      <c r="S365" s="25">
        <f t="shared" si="102"/>
        <v>1.6629953009991894E-06</v>
      </c>
      <c r="T365" s="25">
        <f t="shared" si="103"/>
        <v>1.6629953009991894E-06</v>
      </c>
      <c r="U365" s="28">
        <f t="shared" si="104"/>
        <v>0.24605890388695073</v>
      </c>
      <c r="V365" s="17">
        <f t="shared" si="105"/>
        <v>4.0919480093301025E-07</v>
      </c>
      <c r="W365" s="25">
        <f t="shared" si="106"/>
        <v>0.9552462040831167</v>
      </c>
      <c r="X365" s="1">
        <f t="shared" si="107"/>
        <v>1.5885699486875358E-06</v>
      </c>
      <c r="Y365" s="1">
        <f t="shared" si="108"/>
        <v>3.908817803218046E-07</v>
      </c>
      <c r="Z365" s="25">
        <f t="shared" si="109"/>
        <v>3.908817803218046E-07</v>
      </c>
      <c r="AA365" s="25">
        <f t="shared" si="111"/>
        <v>0.00016541684427493313</v>
      </c>
      <c r="AB365" s="72">
        <f t="shared" si="112"/>
        <v>3.808665324992309E-05</v>
      </c>
      <c r="AC365" s="83">
        <f t="shared" si="110"/>
        <v>12200</v>
      </c>
      <c r="AD365" s="16"/>
      <c r="AJ365" s="13"/>
      <c r="AK365" s="13"/>
      <c r="AL365" s="13"/>
      <c r="AM365" s="13"/>
      <c r="AN365" s="13"/>
      <c r="AO365" s="13"/>
      <c r="AP365" s="13"/>
      <c r="AQ365" s="13"/>
    </row>
    <row r="366" spans="11:43" ht="12.75">
      <c r="K366" s="16">
        <v>12300</v>
      </c>
      <c r="L366" s="27">
        <f t="shared" si="96"/>
        <v>0.23203459436542928</v>
      </c>
      <c r="M366" s="17">
        <f t="shared" si="97"/>
        <v>1.6453415844994731E-06</v>
      </c>
      <c r="N366" s="28">
        <f t="shared" si="98"/>
        <v>4.6432856253418426E-09</v>
      </c>
      <c r="O366" s="25">
        <f t="shared" si="99"/>
        <v>21070.083135997076</v>
      </c>
      <c r="P366" s="25">
        <f t="shared" si="100"/>
        <v>1</v>
      </c>
      <c r="Q366" s="25">
        <f t="shared" si="101"/>
        <v>1.6453415844994731E-06</v>
      </c>
      <c r="R366" s="28">
        <f t="shared" si="95"/>
        <v>1</v>
      </c>
      <c r="S366" s="25">
        <f t="shared" si="102"/>
        <v>1.6453415844994731E-06</v>
      </c>
      <c r="T366" s="25">
        <f t="shared" si="103"/>
        <v>1.6453415844994731E-06</v>
      </c>
      <c r="U366" s="28">
        <f t="shared" si="104"/>
        <v>0.2413508433444127</v>
      </c>
      <c r="V366" s="17">
        <f t="shared" si="105"/>
        <v>3.971045790085801E-07</v>
      </c>
      <c r="W366" s="25">
        <f t="shared" si="106"/>
        <v>0.9338882105125371</v>
      </c>
      <c r="X366" s="1">
        <f t="shared" si="107"/>
        <v>1.5365651080300753E-06</v>
      </c>
      <c r="Y366" s="1">
        <f t="shared" si="108"/>
        <v>3.708512846766573E-07</v>
      </c>
      <c r="Z366" s="25">
        <f t="shared" si="109"/>
        <v>3.7085128467665726E-07</v>
      </c>
      <c r="AA366" s="25">
        <f t="shared" si="111"/>
        <v>0.00016366787181895263</v>
      </c>
      <c r="AB366" s="72">
        <f t="shared" si="112"/>
        <v>3.61350825505818E-05</v>
      </c>
      <c r="AC366" s="83">
        <f t="shared" si="110"/>
        <v>12300</v>
      </c>
      <c r="AD366" s="16"/>
      <c r="AJ366" s="13"/>
      <c r="AK366" s="13"/>
      <c r="AL366" s="13"/>
      <c r="AM366" s="13"/>
      <c r="AN366" s="13"/>
      <c r="AO366" s="13"/>
      <c r="AP366" s="13"/>
      <c r="AQ366" s="13"/>
    </row>
    <row r="367" spans="11:43" ht="12.75">
      <c r="K367" s="16">
        <v>12400</v>
      </c>
      <c r="L367" s="27">
        <f t="shared" si="96"/>
        <v>0.2318709291902507</v>
      </c>
      <c r="M367" s="17">
        <f t="shared" si="97"/>
        <v>1.6280158518795795E-06</v>
      </c>
      <c r="N367" s="28">
        <f t="shared" si="98"/>
        <v>4.540319973219257E-09</v>
      </c>
      <c r="O367" s="25">
        <f t="shared" si="99"/>
        <v>21547.911761109764</v>
      </c>
      <c r="P367" s="25">
        <f t="shared" si="100"/>
        <v>1</v>
      </c>
      <c r="Q367" s="25">
        <f t="shared" si="101"/>
        <v>1.6280158518795795E-06</v>
      </c>
      <c r="R367" s="28">
        <f t="shared" si="95"/>
        <v>1</v>
      </c>
      <c r="S367" s="25">
        <f t="shared" si="102"/>
        <v>1.6280158518795795E-06</v>
      </c>
      <c r="T367" s="25">
        <f t="shared" si="103"/>
        <v>1.6280158518795795E-06</v>
      </c>
      <c r="U367" s="28">
        <f t="shared" si="104"/>
        <v>0.23667119008978732</v>
      </c>
      <c r="V367" s="17">
        <f t="shared" si="105"/>
        <v>3.85304449149379E-07</v>
      </c>
      <c r="W367" s="25">
        <f t="shared" si="106"/>
        <v>0.9131749376674588</v>
      </c>
      <c r="X367" s="1">
        <f t="shared" si="107"/>
        <v>1.48666327406177E-06</v>
      </c>
      <c r="Y367" s="1">
        <f t="shared" si="108"/>
        <v>3.5185036633497874E-07</v>
      </c>
      <c r="Z367" s="25">
        <f t="shared" si="109"/>
        <v>3.5185036633497874E-07</v>
      </c>
      <c r="AA367" s="25">
        <f t="shared" si="111"/>
        <v>0.0001619512645837806</v>
      </c>
      <c r="AB367" s="72">
        <f t="shared" si="112"/>
        <v>3.428358057706064E-05</v>
      </c>
      <c r="AC367" s="83">
        <f t="shared" si="110"/>
        <v>12400</v>
      </c>
      <c r="AD367" s="16"/>
      <c r="AJ367" s="13"/>
      <c r="AK367" s="13"/>
      <c r="AL367" s="13"/>
      <c r="AM367" s="13"/>
      <c r="AN367" s="13"/>
      <c r="AO367" s="13"/>
      <c r="AP367" s="13"/>
      <c r="AQ367" s="13"/>
    </row>
    <row r="368" spans="11:43" ht="12.75">
      <c r="K368" s="16">
        <v>12500</v>
      </c>
      <c r="L368" s="27">
        <f t="shared" si="96"/>
        <v>0.23170898055136388</v>
      </c>
      <c r="M368" s="17">
        <f t="shared" si="97"/>
        <v>1.6110094397960326E-06</v>
      </c>
      <c r="N368" s="28">
        <f t="shared" si="98"/>
        <v>4.440437043147531E-09</v>
      </c>
      <c r="O368" s="25">
        <f t="shared" si="99"/>
        <v>22032.609222803996</v>
      </c>
      <c r="P368" s="25">
        <f t="shared" si="100"/>
        <v>1</v>
      </c>
      <c r="Q368" s="25">
        <f t="shared" si="101"/>
        <v>1.6110094397960326E-06</v>
      </c>
      <c r="R368" s="28">
        <f t="shared" si="95"/>
        <v>1</v>
      </c>
      <c r="S368" s="25">
        <f t="shared" si="102"/>
        <v>1.6110094397960326E-06</v>
      </c>
      <c r="T368" s="25">
        <f t="shared" si="103"/>
        <v>1.6110094397960326E-06</v>
      </c>
      <c r="U368" s="28">
        <f t="shared" si="104"/>
        <v>0.23201954568771788</v>
      </c>
      <c r="V368" s="17">
        <f t="shared" si="105"/>
        <v>3.737856783201004E-07</v>
      </c>
      <c r="W368" s="25">
        <f t="shared" si="106"/>
        <v>0.8930819573037743</v>
      </c>
      <c r="X368" s="1">
        <f t="shared" si="107"/>
        <v>1.4387634637278978E-06</v>
      </c>
      <c r="Y368" s="1">
        <f t="shared" si="108"/>
        <v>3.338212452062342E-07</v>
      </c>
      <c r="Z368" s="25">
        <f t="shared" si="109"/>
        <v>3.338212452062342E-07</v>
      </c>
      <c r="AA368" s="25">
        <f t="shared" si="111"/>
        <v>0.00016026617101663719</v>
      </c>
      <c r="AB368" s="72">
        <f t="shared" si="112"/>
        <v>3.252654857958481E-05</v>
      </c>
      <c r="AC368" s="83">
        <f t="shared" si="110"/>
        <v>12500</v>
      </c>
      <c r="AD368" s="16"/>
      <c r="AJ368" s="13"/>
      <c r="AK368" s="13"/>
      <c r="AL368" s="13"/>
      <c r="AM368" s="13"/>
      <c r="AN368" s="13"/>
      <c r="AO368" s="13"/>
      <c r="AP368" s="13"/>
      <c r="AQ368" s="13"/>
    </row>
    <row r="369" spans="11:43" ht="12.75">
      <c r="K369" s="16">
        <v>12600</v>
      </c>
      <c r="L369" s="27">
        <f t="shared" si="96"/>
        <v>0.23154871693751206</v>
      </c>
      <c r="M369" s="17">
        <f t="shared" si="97"/>
        <v>1.5943139805367112E-06</v>
      </c>
      <c r="N369" s="28">
        <f t="shared" si="98"/>
        <v>4.343520984007248E-09</v>
      </c>
      <c r="O369" s="25">
        <f t="shared" si="99"/>
        <v>22524.218142460235</v>
      </c>
      <c r="P369" s="25">
        <f t="shared" si="100"/>
        <v>1</v>
      </c>
      <c r="Q369" s="25">
        <f t="shared" si="101"/>
        <v>1.5943139805367112E-06</v>
      </c>
      <c r="R369" s="28">
        <f t="shared" si="95"/>
        <v>1</v>
      </c>
      <c r="S369" s="25">
        <f t="shared" si="102"/>
        <v>1.5943139805367112E-06</v>
      </c>
      <c r="T369" s="25">
        <f t="shared" si="103"/>
        <v>1.5943139805367112E-06</v>
      </c>
      <c r="U369" s="28">
        <f t="shared" si="104"/>
        <v>0.22739552042478817</v>
      </c>
      <c r="V369" s="17">
        <f t="shared" si="105"/>
        <v>3.6253985732466103E-07</v>
      </c>
      <c r="W369" s="25">
        <f t="shared" si="106"/>
        <v>0.8735859519629112</v>
      </c>
      <c r="X369" s="1">
        <f t="shared" si="107"/>
        <v>1.3927702964149412E-06</v>
      </c>
      <c r="Y369" s="1">
        <f t="shared" si="108"/>
        <v>3.1670972638546203E-07</v>
      </c>
      <c r="Z369" s="25">
        <f t="shared" si="109"/>
        <v>3.1670972638546203E-07</v>
      </c>
      <c r="AA369" s="25">
        <f t="shared" si="111"/>
        <v>0.00015861176851129054</v>
      </c>
      <c r="AB369" s="72">
        <f t="shared" si="112"/>
        <v>3.0858734061043574E-05</v>
      </c>
      <c r="AC369" s="83">
        <f t="shared" si="110"/>
        <v>12600</v>
      </c>
      <c r="AD369" s="16"/>
      <c r="AJ369" s="13"/>
      <c r="AK369" s="13"/>
      <c r="AL369" s="13"/>
      <c r="AM369" s="13"/>
      <c r="AN369" s="13"/>
      <c r="AO369" s="13"/>
      <c r="AP369" s="13"/>
      <c r="AQ369" s="13"/>
    </row>
    <row r="370" spans="11:43" ht="12.75">
      <c r="K370" s="16">
        <v>12700</v>
      </c>
      <c r="L370" s="27">
        <f t="shared" si="96"/>
        <v>0.2313901076599445</v>
      </c>
      <c r="M370" s="17">
        <f t="shared" si="97"/>
        <v>1.5779213896890994E-06</v>
      </c>
      <c r="N370" s="28">
        <f t="shared" si="98"/>
        <v>4.2494611698754224E-09</v>
      </c>
      <c r="O370" s="25">
        <f t="shared" si="99"/>
        <v>23022.78106308733</v>
      </c>
      <c r="P370" s="25">
        <f t="shared" si="100"/>
        <v>1</v>
      </c>
      <c r="Q370" s="25">
        <f t="shared" si="101"/>
        <v>1.5779213896890994E-06</v>
      </c>
      <c r="R370" s="28">
        <f t="shared" si="95"/>
        <v>1</v>
      </c>
      <c r="S370" s="25">
        <f t="shared" si="102"/>
        <v>1.5779213896890994E-06</v>
      </c>
      <c r="T370" s="25">
        <f t="shared" si="103"/>
        <v>1.5779213896890994E-06</v>
      </c>
      <c r="U370" s="28">
        <f t="shared" si="104"/>
        <v>0.2227987330510861</v>
      </c>
      <c r="V370" s="17">
        <f t="shared" si="105"/>
        <v>3.5155888647694047E-07</v>
      </c>
      <c r="W370" s="25">
        <f t="shared" si="106"/>
        <v>0.8546646561730917</v>
      </c>
      <c r="X370" s="1">
        <f t="shared" si="107"/>
        <v>1.3485936419868012E-06</v>
      </c>
      <c r="Y370" s="1">
        <f t="shared" si="108"/>
        <v>3.0046495483540933E-07</v>
      </c>
      <c r="Z370" s="25">
        <f t="shared" si="109"/>
        <v>3.0046495483540933E-07</v>
      </c>
      <c r="AA370" s="25">
        <f t="shared" si="111"/>
        <v>0.00015698726220521005</v>
      </c>
      <c r="AB370" s="72">
        <f t="shared" si="112"/>
        <v>2.92752071649308E-05</v>
      </c>
      <c r="AC370" s="83">
        <f t="shared" si="110"/>
        <v>12700</v>
      </c>
      <c r="AD370" s="16"/>
      <c r="AJ370" s="13"/>
      <c r="AK370" s="13"/>
      <c r="AL370" s="13"/>
      <c r="AM370" s="13"/>
      <c r="AN370" s="13"/>
      <c r="AO370" s="13"/>
      <c r="AP370" s="13"/>
      <c r="AQ370" s="13"/>
    </row>
    <row r="371" spans="11:43" ht="12.75">
      <c r="K371" s="16">
        <v>12800</v>
      </c>
      <c r="L371" s="27">
        <f t="shared" si="96"/>
        <v>0.23123312282467773</v>
      </c>
      <c r="M371" s="17">
        <f t="shared" si="97"/>
        <v>1.5618238544151016E-06</v>
      </c>
      <c r="N371" s="28">
        <f t="shared" si="98"/>
        <v>4.158151925659878E-09</v>
      </c>
      <c r="O371" s="25">
        <f t="shared" si="99"/>
        <v>23528.340450092368</v>
      </c>
      <c r="P371" s="25">
        <f t="shared" si="100"/>
        <v>1</v>
      </c>
      <c r="Q371" s="25">
        <f t="shared" si="101"/>
        <v>1.5618238544151016E-06</v>
      </c>
      <c r="R371" s="28">
        <f t="shared" si="95"/>
        <v>1</v>
      </c>
      <c r="S371" s="25">
        <f t="shared" si="102"/>
        <v>1.5618238544151016E-06</v>
      </c>
      <c r="T371" s="25">
        <f t="shared" si="103"/>
        <v>1.5618238544151016E-06</v>
      </c>
      <c r="U371" s="28">
        <f t="shared" si="104"/>
        <v>0.2182288105313952</v>
      </c>
      <c r="V371" s="17">
        <f t="shared" si="105"/>
        <v>3.4083496200856654E-07</v>
      </c>
      <c r="W371" s="25">
        <f t="shared" si="106"/>
        <v>0.8362968011950677</v>
      </c>
      <c r="X371" s="1">
        <f t="shared" si="107"/>
        <v>1.3061482934775005E-06</v>
      </c>
      <c r="Y371" s="1">
        <f t="shared" si="108"/>
        <v>2.850391884632066E-07</v>
      </c>
      <c r="Z371" s="25">
        <f t="shared" si="109"/>
        <v>2.850391884632066E-07</v>
      </c>
      <c r="AA371" s="25">
        <f t="shared" si="111"/>
        <v>0.000155391883835657</v>
      </c>
      <c r="AB371" s="72">
        <f t="shared" si="112"/>
        <v>2.7771338827686444E-05</v>
      </c>
      <c r="AC371" s="83">
        <f t="shared" si="110"/>
        <v>12800</v>
      </c>
      <c r="AD371" s="16"/>
      <c r="AJ371" s="13"/>
      <c r="AK371" s="13"/>
      <c r="AL371" s="13"/>
      <c r="AM371" s="13"/>
      <c r="AN371" s="13"/>
      <c r="AO371" s="13"/>
      <c r="AP371" s="13"/>
      <c r="AQ371" s="13"/>
    </row>
    <row r="372" spans="11:43" ht="12.75">
      <c r="K372" s="16">
        <v>12900</v>
      </c>
      <c r="L372" s="27">
        <f t="shared" si="96"/>
        <v>0.2310777333059004</v>
      </c>
      <c r="M372" s="17">
        <f t="shared" si="97"/>
        <v>1.5460138222980388E-06</v>
      </c>
      <c r="N372" s="28">
        <f t="shared" si="98"/>
        <v>4.069492269063832E-09</v>
      </c>
      <c r="O372" s="25">
        <f t="shared" si="99"/>
        <v>24040.938692491767</v>
      </c>
      <c r="P372" s="25">
        <f t="shared" si="100"/>
        <v>1</v>
      </c>
      <c r="Q372" s="25">
        <f t="shared" si="101"/>
        <v>1.5460138222980388E-06</v>
      </c>
      <c r="R372" s="28">
        <f t="shared" si="95"/>
        <v>1</v>
      </c>
      <c r="S372" s="25">
        <f t="shared" si="102"/>
        <v>1.5460138222980388E-06</v>
      </c>
      <c r="T372" s="25">
        <f t="shared" si="103"/>
        <v>1.5460138222980388E-06</v>
      </c>
      <c r="U372" s="28">
        <f t="shared" si="104"/>
        <v>0.21368538780557467</v>
      </c>
      <c r="V372" s="17">
        <f t="shared" si="105"/>
        <v>3.303605631705352E-07</v>
      </c>
      <c r="W372" s="25">
        <f t="shared" si="106"/>
        <v>0.8184620630730238</v>
      </c>
      <c r="X372" s="1">
        <f t="shared" si="107"/>
        <v>1.265353662537464E-06</v>
      </c>
      <c r="Y372" s="1">
        <f t="shared" si="108"/>
        <v>2.7038758809052227E-07</v>
      </c>
      <c r="Z372" s="25">
        <f t="shared" si="109"/>
        <v>2.7038758809052227E-07</v>
      </c>
      <c r="AA372" s="25">
        <f t="shared" si="111"/>
        <v>0.00015382489065139137</v>
      </c>
      <c r="AB372" s="72">
        <f t="shared" si="112"/>
        <v>2.634278055195743E-05</v>
      </c>
      <c r="AC372" s="83">
        <f t="shared" si="110"/>
        <v>12900</v>
      </c>
      <c r="AD372" s="16"/>
      <c r="AJ372" s="13"/>
      <c r="AK372" s="13"/>
      <c r="AL372" s="13"/>
      <c r="AM372" s="13"/>
      <c r="AN372" s="13"/>
      <c r="AO372" s="13"/>
      <c r="AP372" s="13"/>
      <c r="AQ372" s="13"/>
    </row>
    <row r="373" spans="11:43" ht="12.75">
      <c r="K373" s="16">
        <v>13000</v>
      </c>
      <c r="L373" s="27">
        <f t="shared" si="96"/>
        <v>0.23092391072046609</v>
      </c>
      <c r="M373" s="17">
        <f t="shared" si="97"/>
        <v>1.5304839907297885E-06</v>
      </c>
      <c r="N373" s="28">
        <f t="shared" si="98"/>
        <v>3.983385668044018E-09</v>
      </c>
      <c r="O373" s="25">
        <f t="shared" si="99"/>
        <v>24560.618103085388</v>
      </c>
      <c r="P373" s="25">
        <f t="shared" si="100"/>
        <v>1</v>
      </c>
      <c r="Q373" s="25">
        <f t="shared" si="101"/>
        <v>1.5304839907297885E-06</v>
      </c>
      <c r="R373" s="28">
        <f t="shared" si="95"/>
        <v>1</v>
      </c>
      <c r="S373" s="25">
        <f t="shared" si="102"/>
        <v>1.5304839907297885E-06</v>
      </c>
      <c r="T373" s="25">
        <f t="shared" si="103"/>
        <v>1.5304839907297885E-06</v>
      </c>
      <c r="U373" s="28">
        <f t="shared" si="104"/>
        <v>0.2091681075577334</v>
      </c>
      <c r="V373" s="17">
        <f t="shared" si="105"/>
        <v>3.201284399883575E-07</v>
      </c>
      <c r="W373" s="25">
        <f t="shared" si="106"/>
        <v>0.8011410137692034</v>
      </c>
      <c r="X373" s="1">
        <f t="shared" si="107"/>
        <v>1.226133495890799E-06</v>
      </c>
      <c r="Y373" s="1">
        <f t="shared" si="108"/>
        <v>2.5646802294862633E-07</v>
      </c>
      <c r="Z373" s="25">
        <f t="shared" si="109"/>
        <v>2.5646802294862633E-07</v>
      </c>
      <c r="AA373" s="25">
        <f t="shared" si="111"/>
        <v>0.00015228556437688718</v>
      </c>
      <c r="AB373" s="72">
        <f t="shared" si="112"/>
        <v>2.4985445669912225E-05</v>
      </c>
      <c r="AC373" s="83">
        <f t="shared" si="110"/>
        <v>13000</v>
      </c>
      <c r="AD373" s="16"/>
      <c r="AJ373" s="13"/>
      <c r="AK373" s="13"/>
      <c r="AL373" s="13"/>
      <c r="AM373" s="13"/>
      <c r="AN373" s="13"/>
      <c r="AO373" s="13"/>
      <c r="AP373" s="13"/>
      <c r="AQ373" s="13"/>
    </row>
    <row r="374" spans="11:43" ht="12.75">
      <c r="K374" s="16">
        <v>13100</v>
      </c>
      <c r="L374" s="27">
        <f t="shared" si="96"/>
        <v>0.23077162740342183</v>
      </c>
      <c r="M374" s="17">
        <f t="shared" si="97"/>
        <v>1.515227296807955E-06</v>
      </c>
      <c r="N374" s="28">
        <f t="shared" si="98"/>
        <v>3.899739812420781E-09</v>
      </c>
      <c r="O374" s="25">
        <f t="shared" si="99"/>
        <v>25087.420919346318</v>
      </c>
      <c r="P374" s="25">
        <f t="shared" si="100"/>
        <v>1</v>
      </c>
      <c r="Q374" s="25">
        <f t="shared" si="101"/>
        <v>1.515227296807955E-06</v>
      </c>
      <c r="R374" s="28">
        <f t="shared" si="95"/>
        <v>1</v>
      </c>
      <c r="S374" s="25">
        <f t="shared" si="102"/>
        <v>1.515227296807955E-06</v>
      </c>
      <c r="T374" s="25">
        <f t="shared" si="103"/>
        <v>1.515227296807955E-06</v>
      </c>
      <c r="U374" s="28">
        <f t="shared" si="104"/>
        <v>0.20467661999380526</v>
      </c>
      <c r="V374" s="17">
        <f t="shared" si="105"/>
        <v>3.1013160163300257E-07</v>
      </c>
      <c r="W374" s="25">
        <f t="shared" si="106"/>
        <v>0.7843150751772139</v>
      </c>
      <c r="X374" s="1">
        <f t="shared" si="107"/>
        <v>1.1884156112064976E-06</v>
      </c>
      <c r="Y374" s="1">
        <f t="shared" si="108"/>
        <v>2.4324089044961816E-07</v>
      </c>
      <c r="Z374" s="25">
        <f t="shared" si="109"/>
        <v>2.4324089044961816E-07</v>
      </c>
      <c r="AA374" s="25">
        <f t="shared" si="111"/>
        <v>0.00015077321022614412</v>
      </c>
      <c r="AB374" s="72">
        <f t="shared" si="112"/>
        <v>2.3695491977164725E-05</v>
      </c>
      <c r="AC374" s="83">
        <f t="shared" si="110"/>
        <v>13100</v>
      </c>
      <c r="AD374" s="16"/>
      <c r="AJ374" s="13"/>
      <c r="AK374" s="13"/>
      <c r="AL374" s="13"/>
      <c r="AM374" s="13"/>
      <c r="AN374" s="13"/>
      <c r="AO374" s="13"/>
      <c r="AP374" s="13"/>
      <c r="AQ374" s="13"/>
    </row>
    <row r="375" spans="11:43" ht="12.75">
      <c r="K375" s="16">
        <v>13200</v>
      </c>
      <c r="L375" s="27">
        <f t="shared" si="96"/>
        <v>0.2306208563845223</v>
      </c>
      <c r="M375" s="17">
        <f t="shared" si="97"/>
        <v>1.5002369077149278E-06</v>
      </c>
      <c r="N375" s="28">
        <f t="shared" si="98"/>
        <v>3.818466398869132E-09</v>
      </c>
      <c r="O375" s="25">
        <f t="shared" si="99"/>
        <v>25621.389304121465</v>
      </c>
      <c r="P375" s="25">
        <f t="shared" si="100"/>
        <v>1</v>
      </c>
      <c r="Q375" s="25">
        <f t="shared" si="101"/>
        <v>1.5002369077149278E-06</v>
      </c>
      <c r="R375" s="28">
        <f t="shared" si="95"/>
        <v>1</v>
      </c>
      <c r="S375" s="25">
        <f t="shared" si="102"/>
        <v>1.5002369077149278E-06</v>
      </c>
      <c r="T375" s="25">
        <f t="shared" si="103"/>
        <v>1.5002369077149278E-06</v>
      </c>
      <c r="U375" s="28">
        <f t="shared" si="104"/>
        <v>0.20021058262715252</v>
      </c>
      <c r="V375" s="17">
        <f t="shared" si="105"/>
        <v>3.0036330537236336E-07</v>
      </c>
      <c r="W375" s="25">
        <f t="shared" si="106"/>
        <v>0.7679664758240482</v>
      </c>
      <c r="X375" s="1">
        <f t="shared" si="107"/>
        <v>1.1521316509190009E-06</v>
      </c>
      <c r="Y375" s="1">
        <f t="shared" si="108"/>
        <v>2.3066894909367627E-07</v>
      </c>
      <c r="Z375" s="25">
        <f t="shared" si="109"/>
        <v>2.306689490936763E-07</v>
      </c>
      <c r="AA375" s="25">
        <f t="shared" si="111"/>
        <v>0.00014928715596336409</v>
      </c>
      <c r="AB375" s="72">
        <f t="shared" si="112"/>
        <v>2.2469305628214934E-05</v>
      </c>
      <c r="AC375" s="83">
        <f t="shared" si="110"/>
        <v>13200</v>
      </c>
      <c r="AD375" s="16"/>
      <c r="AJ375" s="13"/>
      <c r="AK375" s="13"/>
      <c r="AL375" s="13"/>
      <c r="AM375" s="13"/>
      <c r="AN375" s="13"/>
      <c r="AO375" s="13"/>
      <c r="AP375" s="13"/>
      <c r="AQ375" s="13"/>
    </row>
    <row r="376" spans="11:43" ht="12.75">
      <c r="K376" s="16">
        <v>13300</v>
      </c>
      <c r="L376" s="27">
        <f t="shared" si="96"/>
        <v>0.23047157136568353</v>
      </c>
      <c r="M376" s="17">
        <f t="shared" si="97"/>
        <v>1.4855062115523536E-06</v>
      </c>
      <c r="N376" s="28">
        <f t="shared" si="98"/>
        <v>3.739480928358943E-09</v>
      </c>
      <c r="O376" s="25">
        <f t="shared" si="99"/>
        <v>26162.56534648702</v>
      </c>
      <c r="P376" s="25">
        <f t="shared" si="100"/>
        <v>1</v>
      </c>
      <c r="Q376" s="25">
        <f t="shared" si="101"/>
        <v>1.4855062115523536E-06</v>
      </c>
      <c r="R376" s="28">
        <f t="shared" si="95"/>
        <v>1</v>
      </c>
      <c r="S376" s="25">
        <f t="shared" si="102"/>
        <v>1.4855062115523536E-06</v>
      </c>
      <c r="T376" s="25">
        <f t="shared" si="103"/>
        <v>1.4855062115523536E-06</v>
      </c>
      <c r="U376" s="28">
        <f t="shared" si="104"/>
        <v>0.19576966007185392</v>
      </c>
      <c r="V376" s="17">
        <f t="shared" si="105"/>
        <v>2.908170460702318E-07</v>
      </c>
      <c r="W376" s="25">
        <f t="shared" si="106"/>
        <v>0.7520782100847093</v>
      </c>
      <c r="X376" s="1">
        <f t="shared" si="107"/>
        <v>1.1172168526540115E-06</v>
      </c>
      <c r="Y376" s="1">
        <f t="shared" si="108"/>
        <v>2.1871716347062235E-07</v>
      </c>
      <c r="Z376" s="25">
        <f t="shared" si="109"/>
        <v>2.1871716347062235E-07</v>
      </c>
      <c r="AA376" s="25">
        <f t="shared" si="111"/>
        <v>0.0001478267510079317</v>
      </c>
      <c r="AB376" s="72">
        <f t="shared" si="112"/>
        <v>2.1303486193702095E-05</v>
      </c>
      <c r="AC376" s="83">
        <f t="shared" si="110"/>
        <v>13300</v>
      </c>
      <c r="AD376" s="16"/>
      <c r="AJ376" s="13"/>
      <c r="AK376" s="13"/>
      <c r="AL376" s="13"/>
      <c r="AM376" s="13"/>
      <c r="AN376" s="13"/>
      <c r="AO376" s="13"/>
      <c r="AP376" s="13"/>
      <c r="AQ376" s="13"/>
    </row>
    <row r="377" spans="11:39" ht="12.75">
      <c r="K377" s="16">
        <v>13400</v>
      </c>
      <c r="L377" s="27">
        <f t="shared" si="96"/>
        <v>0.2303237466993311</v>
      </c>
      <c r="M377" s="17">
        <f t="shared" si="97"/>
        <v>1.4710288086062802E-06</v>
      </c>
      <c r="N377" s="28">
        <f t="shared" si="98"/>
        <v>3.662702515257345E-09</v>
      </c>
      <c r="O377" s="25">
        <f t="shared" si="99"/>
        <v>26710.99106263585</v>
      </c>
      <c r="P377" s="25">
        <f t="shared" si="100"/>
        <v>1</v>
      </c>
      <c r="Q377" s="25">
        <f t="shared" si="101"/>
        <v>1.4710288086062802E-06</v>
      </c>
      <c r="R377" s="28">
        <f t="shared" si="95"/>
        <v>1</v>
      </c>
      <c r="S377" s="25">
        <f t="shared" si="102"/>
        <v>1.4710288086062802E-06</v>
      </c>
      <c r="T377" s="25">
        <f t="shared" si="103"/>
        <v>1.4710288086062802E-06</v>
      </c>
      <c r="U377" s="28">
        <f t="shared" si="104"/>
        <v>0.19135352384335302</v>
      </c>
      <c r="V377" s="17">
        <f t="shared" si="105"/>
        <v>2.8148654620190103E-07</v>
      </c>
      <c r="W377" s="25">
        <f t="shared" si="106"/>
        <v>0.7366339997460921</v>
      </c>
      <c r="X377" s="1">
        <f t="shared" si="107"/>
        <v>1.0836098350253727E-06</v>
      </c>
      <c r="Y377" s="1">
        <f t="shared" si="108"/>
        <v>2.0735256040341951E-07</v>
      </c>
      <c r="Z377" s="25">
        <f t="shared" si="109"/>
        <v>2.0735256040341951E-07</v>
      </c>
      <c r="AA377" s="25">
        <f t="shared" si="111"/>
        <v>0.00014639136558129712</v>
      </c>
      <c r="AB377" s="72">
        <f t="shared" si="112"/>
        <v>2.0194832788283707E-05</v>
      </c>
      <c r="AC377" s="83">
        <f t="shared" si="110"/>
        <v>13400</v>
      </c>
      <c r="AD377" s="16"/>
      <c r="AJ377" s="13"/>
      <c r="AK377" s="13"/>
      <c r="AL377" s="13"/>
      <c r="AM377" s="13"/>
    </row>
    <row r="378" spans="11:44" ht="12.75">
      <c r="K378" s="16">
        <v>13500</v>
      </c>
      <c r="L378" s="27">
        <f t="shared" si="96"/>
        <v>0.23017735736760125</v>
      </c>
      <c r="M378" s="17">
        <f t="shared" si="97"/>
        <v>1.4567985030196621E-06</v>
      </c>
      <c r="N378" s="28">
        <f t="shared" si="98"/>
        <v>3.588053707497841E-09</v>
      </c>
      <c r="O378" s="25">
        <f t="shared" si="99"/>
        <v>27266.70839561051</v>
      </c>
      <c r="P378" s="25">
        <f t="shared" si="100"/>
        <v>1</v>
      </c>
      <c r="Q378" s="25">
        <f t="shared" si="101"/>
        <v>1.4567985030196621E-06</v>
      </c>
      <c r="R378" s="28">
        <f t="shared" si="95"/>
        <v>1</v>
      </c>
      <c r="S378" s="25">
        <f t="shared" si="102"/>
        <v>1.4567985030196621E-06</v>
      </c>
      <c r="T378" s="25">
        <f t="shared" si="103"/>
        <v>1.4567985030196621E-06</v>
      </c>
      <c r="U378" s="28">
        <f t="shared" si="104"/>
        <v>0.18696185216613692</v>
      </c>
      <c r="V378" s="17">
        <f t="shared" si="105"/>
        <v>2.7236574635741166E-07</v>
      </c>
      <c r="W378" s="25">
        <f t="shared" si="106"/>
        <v>0.7216182577685074</v>
      </c>
      <c r="X378" s="1">
        <f t="shared" si="107"/>
        <v>1.0512523976688183E-06</v>
      </c>
      <c r="Y378" s="1">
        <f t="shared" si="108"/>
        <v>1.9654409536225457E-07</v>
      </c>
      <c r="Z378" s="25">
        <f t="shared" si="109"/>
        <v>1.965440953622546E-07</v>
      </c>
      <c r="AA378" s="25">
        <f t="shared" si="111"/>
        <v>0.00014498038989350345</v>
      </c>
      <c r="AB378" s="72">
        <f t="shared" si="112"/>
        <v>1.9140331185691006E-05</v>
      </c>
      <c r="AC378" s="83">
        <f t="shared" si="110"/>
        <v>13500</v>
      </c>
      <c r="AD378" s="16"/>
      <c r="AJ378" s="13"/>
      <c r="AK378" s="13"/>
      <c r="AL378" s="13"/>
      <c r="AM378" s="13"/>
      <c r="AQ378" s="3"/>
      <c r="AR378" s="12"/>
    </row>
    <row r="379" spans="11:39" ht="12.75">
      <c r="K379" s="16">
        <v>13600</v>
      </c>
      <c r="L379" s="27">
        <f t="shared" si="96"/>
        <v>0.2300323789623558</v>
      </c>
      <c r="M379" s="17">
        <f t="shared" si="97"/>
        <v>1.4428092948504073E-06</v>
      </c>
      <c r="N379" s="28">
        <f t="shared" si="98"/>
        <v>3.5154603166062206E-09</v>
      </c>
      <c r="O379" s="25">
        <f t="shared" si="99"/>
        <v>27829.75921758686</v>
      </c>
      <c r="P379" s="25">
        <f t="shared" si="100"/>
        <v>1</v>
      </c>
      <c r="Q379" s="25">
        <f t="shared" si="101"/>
        <v>1.4428092948504073E-06</v>
      </c>
      <c r="R379" s="28">
        <f t="shared" si="95"/>
        <v>1</v>
      </c>
      <c r="S379" s="25">
        <f t="shared" si="102"/>
        <v>1.4428092948504073E-06</v>
      </c>
      <c r="T379" s="25">
        <f t="shared" si="103"/>
        <v>1.4428092948504073E-06</v>
      </c>
      <c r="U379" s="28">
        <f t="shared" si="104"/>
        <v>0.1825943297881607</v>
      </c>
      <c r="V379" s="17">
        <f t="shared" si="105"/>
        <v>2.6344879620533886E-07</v>
      </c>
      <c r="W379" s="25">
        <f t="shared" si="106"/>
        <v>0.7070160541040684</v>
      </c>
      <c r="X379" s="1">
        <f t="shared" si="107"/>
        <v>1.0200893344698083E-06</v>
      </c>
      <c r="Y379" s="1">
        <f t="shared" si="108"/>
        <v>1.8626252835156556E-07</v>
      </c>
      <c r="Z379" s="25">
        <f t="shared" si="109"/>
        <v>1.8626252835156556E-07</v>
      </c>
      <c r="AA379" s="25">
        <f t="shared" si="111"/>
        <v>0.00014359323336724184</v>
      </c>
      <c r="AB379" s="72">
        <f t="shared" si="112"/>
        <v>1.8137141844543563E-05</v>
      </c>
      <c r="AC379" s="83">
        <f t="shared" si="110"/>
        <v>13600</v>
      </c>
      <c r="AD379" s="16"/>
      <c r="AJ379" s="13"/>
      <c r="AK379" s="13"/>
      <c r="AL379" s="13"/>
      <c r="AM379" s="13"/>
    </row>
    <row r="380" spans="11:39" ht="12.75">
      <c r="K380" s="16">
        <v>13700</v>
      </c>
      <c r="L380" s="27">
        <f t="shared" si="96"/>
        <v>0.22988878766597193</v>
      </c>
      <c r="M380" s="17">
        <f t="shared" si="97"/>
        <v>1.4290553724944291E-06</v>
      </c>
      <c r="N380" s="28">
        <f t="shared" si="98"/>
        <v>3.44485125780718E-09</v>
      </c>
      <c r="O380" s="25">
        <f t="shared" si="99"/>
        <v>28400.185328294632</v>
      </c>
      <c r="P380" s="25">
        <f t="shared" si="100"/>
        <v>1</v>
      </c>
      <c r="Q380" s="25">
        <f t="shared" si="101"/>
        <v>1.4290553724944291E-06</v>
      </c>
      <c r="R380" s="28">
        <f t="shared" si="95"/>
        <v>1</v>
      </c>
      <c r="S380" s="25">
        <f t="shared" si="102"/>
        <v>1.4290553724944291E-06</v>
      </c>
      <c r="T380" s="25">
        <f t="shared" si="103"/>
        <v>1.4290553724944291E-06</v>
      </c>
      <c r="U380" s="28">
        <f t="shared" si="104"/>
        <v>0.1782506478017276</v>
      </c>
      <c r="V380" s="17">
        <f t="shared" si="105"/>
        <v>2.5473004589167117E-07</v>
      </c>
      <c r="W380" s="25">
        <f t="shared" si="106"/>
        <v>0.692813083441116</v>
      </c>
      <c r="X380" s="1">
        <f t="shared" si="107"/>
        <v>9.90068259025958E-07</v>
      </c>
      <c r="Y380" s="1">
        <f t="shared" si="108"/>
        <v>1.7648030853930567E-07</v>
      </c>
      <c r="Z380" s="25">
        <f t="shared" si="109"/>
        <v>1.764803085393057E-07</v>
      </c>
      <c r="AA380" s="25">
        <f t="shared" si="111"/>
        <v>0.0001422293238974413</v>
      </c>
      <c r="AB380" s="72">
        <f t="shared" si="112"/>
        <v>1.718258877489888E-05</v>
      </c>
      <c r="AC380" s="83">
        <f t="shared" si="110"/>
        <v>13700</v>
      </c>
      <c r="AD380" s="16"/>
      <c r="AJ380" s="13"/>
      <c r="AK380" s="13"/>
      <c r="AL380" s="13"/>
      <c r="AM380" s="13"/>
    </row>
    <row r="381" spans="11:39" ht="12.75">
      <c r="K381" s="16">
        <v>13800</v>
      </c>
      <c r="L381" s="27">
        <f t="shared" si="96"/>
        <v>0.2297465602328732</v>
      </c>
      <c r="M381" s="17">
        <f t="shared" si="97"/>
        <v>1.4155311054543969E-06</v>
      </c>
      <c r="N381" s="28">
        <f t="shared" si="98"/>
        <v>3.376158398499716E-09</v>
      </c>
      <c r="O381" s="25">
        <f t="shared" si="99"/>
        <v>28978.028457908866</v>
      </c>
      <c r="P381" s="25">
        <f t="shared" si="100"/>
        <v>1</v>
      </c>
      <c r="Q381" s="25">
        <f t="shared" si="101"/>
        <v>1.4155311054543969E-06</v>
      </c>
      <c r="R381" s="28">
        <f t="shared" si="95"/>
        <v>1</v>
      </c>
      <c r="S381" s="25">
        <f t="shared" si="102"/>
        <v>1.4155311054543969E-06</v>
      </c>
      <c r="T381" s="25">
        <f t="shared" si="103"/>
        <v>1.4155311054543969E-06</v>
      </c>
      <c r="U381" s="28">
        <f t="shared" si="104"/>
        <v>0.17393050347055317</v>
      </c>
      <c r="V381" s="17">
        <f t="shared" si="105"/>
        <v>2.4620403784991196E-07</v>
      </c>
      <c r="W381" s="25">
        <f t="shared" si="106"/>
        <v>0.6789956347530786</v>
      </c>
      <c r="X381" s="1">
        <f t="shared" si="107"/>
        <v>9.611394414607351E-07</v>
      </c>
      <c r="Y381" s="1">
        <f t="shared" si="108"/>
        <v>1.6717146695867192E-07</v>
      </c>
      <c r="Z381" s="25">
        <f t="shared" si="109"/>
        <v>1.6717146695867195E-07</v>
      </c>
      <c r="AA381" s="25">
        <f t="shared" si="111"/>
        <v>0.0001408881071445242</v>
      </c>
      <c r="AB381" s="72">
        <f t="shared" si="112"/>
        <v>1.627414918133374E-05</v>
      </c>
      <c r="AC381" s="83">
        <f t="shared" si="110"/>
        <v>13800</v>
      </c>
      <c r="AD381" s="16"/>
      <c r="AJ381" s="13"/>
      <c r="AK381" s="13"/>
      <c r="AL381" s="13"/>
      <c r="AM381" s="13"/>
    </row>
    <row r="382" spans="11:39" ht="12.75">
      <c r="K382" s="16">
        <v>13900</v>
      </c>
      <c r="L382" s="27">
        <f t="shared" si="96"/>
        <v>0.2296056739717665</v>
      </c>
      <c r="M382" s="17">
        <f t="shared" si="97"/>
        <v>1.4022310374360866E-06</v>
      </c>
      <c r="N382" s="28">
        <f t="shared" si="98"/>
        <v>3.309316415569646E-09</v>
      </c>
      <c r="O382" s="25">
        <f t="shared" si="99"/>
        <v>29563.330266589863</v>
      </c>
      <c r="P382" s="25">
        <f t="shared" si="100"/>
        <v>1</v>
      </c>
      <c r="Q382" s="25">
        <f t="shared" si="101"/>
        <v>1.4022310374360866E-06</v>
      </c>
      <c r="R382" s="28">
        <f t="shared" si="95"/>
        <v>1</v>
      </c>
      <c r="S382" s="25">
        <f t="shared" si="102"/>
        <v>1.4022310374360866E-06</v>
      </c>
      <c r="T382" s="25">
        <f t="shared" si="103"/>
        <v>1.4022310374360866E-06</v>
      </c>
      <c r="U382" s="28">
        <f t="shared" si="104"/>
        <v>0.16963360006276273</v>
      </c>
      <c r="V382" s="17">
        <f t="shared" si="105"/>
        <v>2.37865499000026E-07</v>
      </c>
      <c r="W382" s="25">
        <f t="shared" si="106"/>
        <v>0.665550562538645</v>
      </c>
      <c r="X382" s="1">
        <f t="shared" si="107"/>
        <v>9.332556557747352E-07</v>
      </c>
      <c r="Y382" s="1">
        <f t="shared" si="108"/>
        <v>1.5831151666800278E-07</v>
      </c>
      <c r="Z382" s="25">
        <f t="shared" si="109"/>
        <v>1.583115166680028E-07</v>
      </c>
      <c r="AA382" s="25">
        <f t="shared" si="111"/>
        <v>0.00013956904585956347</v>
      </c>
      <c r="AB382" s="72">
        <f t="shared" si="112"/>
        <v>1.5409443823652615E-05</v>
      </c>
      <c r="AC382" s="83">
        <f t="shared" si="110"/>
        <v>13900</v>
      </c>
      <c r="AD382" s="16"/>
      <c r="AJ382" s="13"/>
      <c r="AK382" s="13"/>
      <c r="AL382" s="13"/>
      <c r="AM382" s="13"/>
    </row>
    <row r="383" spans="11:39" ht="12.75">
      <c r="K383" s="16">
        <v>14000</v>
      </c>
      <c r="L383" s="27">
        <f t="shared" si="96"/>
        <v>0.22946610672855394</v>
      </c>
      <c r="M383" s="17">
        <f t="shared" si="97"/>
        <v>1.3891498797551828E-06</v>
      </c>
      <c r="N383" s="28">
        <f t="shared" si="98"/>
        <v>3.244262660428016E-09</v>
      </c>
      <c r="O383" s="25">
        <f t="shared" si="99"/>
        <v>30156.13234509979</v>
      </c>
      <c r="P383" s="25">
        <f t="shared" si="100"/>
        <v>1</v>
      </c>
      <c r="Q383" s="25">
        <f t="shared" si="101"/>
        <v>1.3891498797551828E-06</v>
      </c>
      <c r="R383" s="28">
        <f t="shared" si="95"/>
        <v>1</v>
      </c>
      <c r="S383" s="25">
        <f t="shared" si="102"/>
        <v>1.3891498797551828E-06</v>
      </c>
      <c r="T383" s="25">
        <f t="shared" si="103"/>
        <v>1.3891498797551828E-06</v>
      </c>
      <c r="U383" s="28">
        <f t="shared" si="104"/>
        <v>0.16535964668957082</v>
      </c>
      <c r="V383" s="17">
        <f t="shared" si="105"/>
        <v>2.297093333151768E-07</v>
      </c>
      <c r="W383" s="25">
        <f t="shared" si="106"/>
        <v>0.6524652596479726</v>
      </c>
      <c r="X383" s="1">
        <f t="shared" si="107"/>
        <v>9.063720369844152E-07</v>
      </c>
      <c r="Y383" s="1">
        <f t="shared" si="108"/>
        <v>1.4987735980504954E-07</v>
      </c>
      <c r="Z383" s="25">
        <f t="shared" si="109"/>
        <v>1.498773598050495E-07</v>
      </c>
      <c r="AA383" s="25">
        <f t="shared" si="111"/>
        <v>0.00013827161923968734</v>
      </c>
      <c r="AB383" s="72">
        <f t="shared" si="112"/>
        <v>1.4586228041148712E-05</v>
      </c>
      <c r="AC383" s="83">
        <f t="shared" si="110"/>
        <v>14000</v>
      </c>
      <c r="AD383" s="16"/>
      <c r="AJ383" s="13"/>
      <c r="AK383" s="13"/>
      <c r="AL383" s="13"/>
      <c r="AM383" s="13"/>
    </row>
    <row r="384" spans="11:39" ht="12.75">
      <c r="K384" s="16">
        <v>14100</v>
      </c>
      <c r="L384" s="27">
        <f t="shared" si="96"/>
        <v>0.22932783686988917</v>
      </c>
      <c r="M384" s="17">
        <f t="shared" si="97"/>
        <v>1.376282505038564E-06</v>
      </c>
      <c r="N384" s="28">
        <f t="shared" si="98"/>
        <v>3.180937031499941E-09</v>
      </c>
      <c r="O384" s="25">
        <f t="shared" si="99"/>
        <v>30756.47621480891</v>
      </c>
      <c r="P384" s="25">
        <f t="shared" si="100"/>
        <v>1</v>
      </c>
      <c r="Q384" s="25">
        <f t="shared" si="101"/>
        <v>1.376282505038564E-06</v>
      </c>
      <c r="R384" s="28">
        <f t="shared" si="95"/>
        <v>1</v>
      </c>
      <c r="S384" s="25">
        <f t="shared" si="102"/>
        <v>1.376282505038564E-06</v>
      </c>
      <c r="T384" s="25">
        <f t="shared" si="103"/>
        <v>1.376282505038564E-06</v>
      </c>
      <c r="U384" s="28">
        <f t="shared" si="104"/>
        <v>0.1611083581494146</v>
      </c>
      <c r="V384" s="17">
        <f t="shared" si="105"/>
        <v>2.2173061473652645E-07</v>
      </c>
      <c r="W384" s="25">
        <f t="shared" si="106"/>
        <v>0.6397276315969088</v>
      </c>
      <c r="X384" s="1">
        <f t="shared" si="107"/>
        <v>8.804459473565813E-07</v>
      </c>
      <c r="Y384" s="1">
        <f t="shared" si="108"/>
        <v>1.4184720101792473E-07</v>
      </c>
      <c r="Z384" s="25">
        <f t="shared" si="109"/>
        <v>1.4184720101792473E-07</v>
      </c>
      <c r="AA384" s="25">
        <f t="shared" si="111"/>
        <v>0.00013699532231217215</v>
      </c>
      <c r="AB384" s="72">
        <f t="shared" si="112"/>
        <v>1.3802383390747187E-05</v>
      </c>
      <c r="AC384" s="83">
        <f t="shared" si="110"/>
        <v>14100</v>
      </c>
      <c r="AD384" s="16"/>
      <c r="AJ384" s="13"/>
      <c r="AK384" s="13"/>
      <c r="AL384" s="13"/>
      <c r="AM384" s="13"/>
    </row>
    <row r="385" spans="11:39" ht="12.75">
      <c r="K385" s="16">
        <v>14200</v>
      </c>
      <c r="L385" s="27">
        <f t="shared" si="96"/>
        <v>0.2291908432673496</v>
      </c>
      <c r="M385" s="17">
        <f t="shared" si="97"/>
        <v>1.363623941204879E-06</v>
      </c>
      <c r="N385" s="28">
        <f t="shared" si="98"/>
        <v>3.119281853370083E-09</v>
      </c>
      <c r="O385" s="25">
        <f t="shared" si="99"/>
        <v>31364.403330347384</v>
      </c>
      <c r="P385" s="25">
        <f t="shared" si="100"/>
        <v>1</v>
      </c>
      <c r="Q385" s="25">
        <f t="shared" si="101"/>
        <v>1.363623941204879E-06</v>
      </c>
      <c r="R385" s="28">
        <f t="shared" si="95"/>
        <v>1</v>
      </c>
      <c r="S385" s="25">
        <f t="shared" si="102"/>
        <v>1.363623941204879E-06</v>
      </c>
      <c r="T385" s="25">
        <f t="shared" si="103"/>
        <v>1.363623941204879E-06</v>
      </c>
      <c r="U385" s="28">
        <f t="shared" si="104"/>
        <v>0.15687945477731802</v>
      </c>
      <c r="V385" s="17">
        <f t="shared" si="105"/>
        <v>2.1392458041751897E-07</v>
      </c>
      <c r="W385" s="25">
        <f t="shared" si="106"/>
        <v>0.6273260722778956</v>
      </c>
      <c r="X385" s="1">
        <f t="shared" si="107"/>
        <v>8.554368511001607E-07</v>
      </c>
      <c r="Y385" s="1">
        <f t="shared" si="108"/>
        <v>1.3420046679701898E-07</v>
      </c>
      <c r="Z385" s="25">
        <f t="shared" si="109"/>
        <v>1.34200466797019E-07</v>
      </c>
      <c r="AA385" s="25">
        <f t="shared" si="111"/>
        <v>0.00013573966534575268</v>
      </c>
      <c r="AB385" s="72">
        <f t="shared" si="112"/>
        <v>1.3055909853378238E-05</v>
      </c>
      <c r="AC385" s="83">
        <f t="shared" si="110"/>
        <v>14200</v>
      </c>
      <c r="AD385" s="16"/>
      <c r="AJ385" s="13"/>
      <c r="AK385" s="13"/>
      <c r="AL385" s="13"/>
      <c r="AM385" s="13"/>
    </row>
    <row r="386" spans="11:39" ht="12.75">
      <c r="K386" s="16">
        <v>14300</v>
      </c>
      <c r="L386" s="27">
        <f t="shared" si="96"/>
        <v>0.2290551052821969</v>
      </c>
      <c r="M386" s="17">
        <f t="shared" si="97"/>
        <v>1.3511693657101745E-06</v>
      </c>
      <c r="N386" s="28">
        <f t="shared" si="98"/>
        <v>3.0592417629257604E-09</v>
      </c>
      <c r="O386" s="25">
        <f t="shared" si="99"/>
        <v>31979.95507768144</v>
      </c>
      <c r="P386" s="25">
        <f t="shared" si="100"/>
        <v>1</v>
      </c>
      <c r="Q386" s="25">
        <f t="shared" si="101"/>
        <v>1.3511693657101745E-06</v>
      </c>
      <c r="R386" s="28">
        <f t="shared" si="95"/>
        <v>1</v>
      </c>
      <c r="S386" s="25">
        <f t="shared" si="102"/>
        <v>1.3511693657101745E-06</v>
      </c>
      <c r="T386" s="25">
        <f t="shared" si="103"/>
        <v>1.3511693657101745E-06</v>
      </c>
      <c r="U386" s="28">
        <f t="shared" si="104"/>
        <v>0.15267266229927623</v>
      </c>
      <c r="V386" s="17">
        <f t="shared" si="105"/>
        <v>2.0628662428019674E-07</v>
      </c>
      <c r="W386" s="25">
        <f t="shared" si="106"/>
        <v>0.6152494409824404</v>
      </c>
      <c r="X386" s="1">
        <f t="shared" si="107"/>
        <v>8.313061969257834E-07</v>
      </c>
      <c r="Y386" s="1">
        <f t="shared" si="108"/>
        <v>1.2691773027054576E-07</v>
      </c>
      <c r="Z386" s="25">
        <f t="shared" si="109"/>
        <v>1.2691773027054576E-07</v>
      </c>
      <c r="AA386" s="25">
        <f t="shared" si="111"/>
        <v>0.00013450417328776825</v>
      </c>
      <c r="AB386" s="72">
        <f t="shared" si="112"/>
        <v>1.2344918566597454E-05</v>
      </c>
      <c r="AC386" s="83">
        <f t="shared" si="110"/>
        <v>14300</v>
      </c>
      <c r="AD386" s="16"/>
      <c r="AJ386" s="13"/>
      <c r="AK386" s="13"/>
      <c r="AL386" s="13"/>
      <c r="AM386" s="13"/>
    </row>
    <row r="387" spans="11:39" ht="12.75">
      <c r="K387" s="16">
        <v>14400</v>
      </c>
      <c r="L387" s="27">
        <f t="shared" si="96"/>
        <v>0.2289206027507007</v>
      </c>
      <c r="M387" s="17">
        <f t="shared" si="97"/>
        <v>1.3389141000451904E-06</v>
      </c>
      <c r="N387" s="28">
        <f t="shared" si="98"/>
        <v>3.0007636011672625E-09</v>
      </c>
      <c r="O387" s="25">
        <f t="shared" si="99"/>
        <v>32603.17277644808</v>
      </c>
      <c r="P387" s="25">
        <f t="shared" si="100"/>
        <v>1</v>
      </c>
      <c r="Q387" s="25">
        <f t="shared" si="101"/>
        <v>1.3389141000451904E-06</v>
      </c>
      <c r="R387" s="28">
        <f aca="true" t="shared" si="113" ref="R387:R424">IF((LOG(K387/$I$11))*$G$11&lt;0,0,IF((LOG(K387/$I$11))*$G$11&gt;1,1,(LOG(K387/$I$11))*$G$11))</f>
        <v>1</v>
      </c>
      <c r="S387" s="25">
        <f t="shared" si="102"/>
        <v>1.3389141000451904E-06</v>
      </c>
      <c r="T387" s="25">
        <f t="shared" si="103"/>
        <v>1.3389141000451904E-06</v>
      </c>
      <c r="U387" s="28">
        <f t="shared" si="104"/>
        <v>0.14848771169146024</v>
      </c>
      <c r="V387" s="17">
        <f t="shared" si="105"/>
        <v>1.9881229086714118E-07</v>
      </c>
      <c r="W387" s="25">
        <f t="shared" si="106"/>
        <v>0.6034870406557606</v>
      </c>
      <c r="X387" s="1">
        <f t="shared" si="107"/>
        <v>8.08017307928543E-07</v>
      </c>
      <c r="Y387" s="1">
        <f t="shared" si="108"/>
        <v>1.1998064106140334E-07</v>
      </c>
      <c r="Z387" s="25">
        <f t="shared" si="109"/>
        <v>1.1998064106140334E-07</v>
      </c>
      <c r="AA387" s="25">
        <f t="shared" si="111"/>
        <v>0.00013328838522583885</v>
      </c>
      <c r="AB387" s="72">
        <f t="shared" si="112"/>
        <v>1.1667625044822236E-05</v>
      </c>
      <c r="AC387" s="83">
        <f t="shared" si="110"/>
        <v>14400</v>
      </c>
      <c r="AD387" s="16"/>
      <c r="AJ387" s="13"/>
      <c r="AK387" s="13"/>
      <c r="AL387" s="13"/>
      <c r="AM387" s="13"/>
    </row>
    <row r="388" spans="11:39" ht="12.75">
      <c r="K388" s="16">
        <v>14500</v>
      </c>
      <c r="L388" s="27">
        <f aca="true" t="shared" si="114" ref="L388:L424">$G$3+($G$4-$G$3)*(1+(K388*$G$5)^$G$6)^(1/$G$6-1)</f>
        <v>0.22878731597000004</v>
      </c>
      <c r="M388" s="17">
        <f aca="true" t="shared" si="115" ref="M388:M424">(($G$4-$G$3)*($G$6-1)*(1/K388)*(($G$5*K388)^$G$6))*((1+($G$5*K388)^$G$6)^((1/$G$6)-2))</f>
        <v>1.3268536044715866E-06</v>
      </c>
      <c r="N388" s="28">
        <f aca="true" t="shared" si="116" ref="N388:N424">((1-(($G$5*K388)^($G$6-1))*(1+($G$5*K388)^$G$6)^(1/$G$6-1))^2)/(1+($G$5*K388)^$G$6)^(($G$6-1)/(2*$G$6))</f>
        <v>2.9437963109651308E-09</v>
      </c>
      <c r="O388" s="25">
        <f aca="true" t="shared" si="117" ref="O388:O424">$N$171/N388</f>
        <v>33234.097680507504</v>
      </c>
      <c r="P388" s="25">
        <f aca="true" t="shared" si="118" ref="P388:P424">IF((O388^0.08)&lt;0,0,IF((O388^0.08)&gt;1,1,O388^0.08))</f>
        <v>1</v>
      </c>
      <c r="Q388" s="25">
        <f aca="true" t="shared" si="119" ref="Q388:Q424">P388*M388</f>
        <v>1.3268536044715866E-06</v>
      </c>
      <c r="R388" s="28">
        <f t="shared" si="113"/>
        <v>1</v>
      </c>
      <c r="S388" s="25">
        <f aca="true" t="shared" si="120" ref="S388:S424">R388*M388</f>
        <v>1.3268536044715866E-06</v>
      </c>
      <c r="T388" s="25">
        <f aca="true" t="shared" si="121" ref="T388:T424">M388*P388*R388</f>
        <v>1.3268536044715866E-06</v>
      </c>
      <c r="U388" s="28">
        <f aca="true" t="shared" si="122" ref="U388:U424">IF((2.5-($G$36*(K388^$G$37)))&lt;0,0,IF((2.5-($G$36*(K388^$G$37)))&gt;1,1,2.5-($G$36*(K388^$G$37))))</f>
        <v>0.14432433904404007</v>
      </c>
      <c r="V388" s="17">
        <f aca="true" t="shared" si="123" ref="V388:V423">U388*M388</f>
        <v>1.9149726947356393E-07</v>
      </c>
      <c r="W388" s="25">
        <f aca="true" t="shared" si="124" ref="W388:W424">IF((12000/K388)^-$G$62&lt;0,0,IF((12000/K388)^-$G$62&gt;1,1,(12000/K388)^-$G$62))</f>
        <v>0.5920285973095417</v>
      </c>
      <c r="X388" s="1">
        <f aca="true" t="shared" si="125" ref="X388:X424">W388*M388</f>
        <v>7.855352782904229E-07</v>
      </c>
      <c r="Y388" s="1">
        <f aca="true" t="shared" si="126" ref="Y388:Y424">W388*U388*M388</f>
        <v>1.1337185983504137E-07</v>
      </c>
      <c r="Z388" s="25">
        <f aca="true" t="shared" si="127" ref="Z388:Z424">M388*P388*R388*U388*W388</f>
        <v>1.1337185983504138E-07</v>
      </c>
      <c r="AA388" s="25">
        <f t="shared" si="111"/>
        <v>0.00013209185387284142</v>
      </c>
      <c r="AB388" s="72">
        <f t="shared" si="112"/>
        <v>1.102234285161894E-05</v>
      </c>
      <c r="AC388" s="83">
        <f aca="true" t="shared" si="128" ref="AC388:AC424">K388</f>
        <v>14500</v>
      </c>
      <c r="AD388" s="16"/>
      <c r="AJ388" s="13"/>
      <c r="AK388" s="13"/>
      <c r="AL388" s="13"/>
      <c r="AM388" s="13"/>
    </row>
    <row r="389" spans="11:39" ht="12.75">
      <c r="K389" s="16">
        <v>14600</v>
      </c>
      <c r="L389" s="27">
        <f t="shared" si="114"/>
        <v>0.22865522568448005</v>
      </c>
      <c r="M389" s="17">
        <f t="shared" si="115"/>
        <v>1.3149834729852413E-06</v>
      </c>
      <c r="N389" s="28">
        <f t="shared" si="116"/>
        <v>2.888290840385282E-09</v>
      </c>
      <c r="O389" s="25">
        <f t="shared" si="117"/>
        <v>33872.77097658289</v>
      </c>
      <c r="P389" s="25">
        <f t="shared" si="118"/>
        <v>1</v>
      </c>
      <c r="Q389" s="25">
        <f t="shared" si="119"/>
        <v>1.3149834729852413E-06</v>
      </c>
      <c r="R389" s="28">
        <f t="shared" si="113"/>
        <v>1</v>
      </c>
      <c r="S389" s="25">
        <f t="shared" si="120"/>
        <v>1.3149834729852413E-06</v>
      </c>
      <c r="T389" s="25">
        <f t="shared" si="121"/>
        <v>1.3149834729852413E-06</v>
      </c>
      <c r="U389" s="28">
        <f t="shared" si="122"/>
        <v>0.14018228542947053</v>
      </c>
      <c r="V389" s="17">
        <f t="shared" si="123"/>
        <v>1.8433738854505355E-07</v>
      </c>
      <c r="W389" s="25">
        <f t="shared" si="124"/>
        <v>0.5808642405236604</v>
      </c>
      <c r="X389" s="1">
        <f t="shared" si="125"/>
        <v>7.638268763367374E-07</v>
      </c>
      <c r="Y389" s="1">
        <f t="shared" si="126"/>
        <v>1.0707499719733742E-07</v>
      </c>
      <c r="Z389" s="25">
        <f t="shared" si="127"/>
        <v>1.0707499719733742E-07</v>
      </c>
      <c r="AA389" s="25">
        <f t="shared" si="111"/>
        <v>0.0001309141450740266</v>
      </c>
      <c r="AB389" s="72">
        <f t="shared" si="112"/>
        <v>1.0407477691277541E-05</v>
      </c>
      <c r="AC389" s="83">
        <f t="shared" si="128"/>
        <v>14600</v>
      </c>
      <c r="AD389" s="16"/>
      <c r="AJ389" s="13"/>
      <c r="AK389" s="13"/>
      <c r="AL389" s="13"/>
      <c r="AM389" s="13"/>
    </row>
    <row r="390" spans="11:39" ht="12.75">
      <c r="K390" s="16">
        <v>14700</v>
      </c>
      <c r="L390" s="27">
        <f t="shared" si="114"/>
        <v>0.2285243130726412</v>
      </c>
      <c r="M390" s="17">
        <f t="shared" si="115"/>
        <v>1.3032994284952904E-06</v>
      </c>
      <c r="N390" s="28">
        <f t="shared" si="116"/>
        <v>2.834200050713828E-09</v>
      </c>
      <c r="O390" s="25">
        <f t="shared" si="117"/>
        <v>34519.2337871464</v>
      </c>
      <c r="P390" s="25">
        <f t="shared" si="118"/>
        <v>1</v>
      </c>
      <c r="Q390" s="25">
        <f t="shared" si="119"/>
        <v>1.3032994284952904E-06</v>
      </c>
      <c r="R390" s="28">
        <f t="shared" si="113"/>
        <v>1</v>
      </c>
      <c r="S390" s="25">
        <f t="shared" si="120"/>
        <v>1.3032994284952904E-06</v>
      </c>
      <c r="T390" s="25">
        <f t="shared" si="121"/>
        <v>1.3032994284952904E-06</v>
      </c>
      <c r="U390" s="28">
        <f t="shared" si="122"/>
        <v>0.13606129677502476</v>
      </c>
      <c r="V390" s="17">
        <f t="shared" si="123"/>
        <v>1.7732861032721788E-07</v>
      </c>
      <c r="W390" s="25">
        <f t="shared" si="124"/>
        <v>0.5699844849723025</v>
      </c>
      <c r="X390" s="1">
        <f t="shared" si="125"/>
        <v>7.428604535155842E-07</v>
      </c>
      <c r="Y390" s="1">
        <f t="shared" si="126"/>
        <v>1.010745566282134E-07</v>
      </c>
      <c r="Z390" s="25">
        <f t="shared" si="127"/>
        <v>1.0107455662821341E-07</v>
      </c>
      <c r="AA390" s="25">
        <f t="shared" si="111"/>
        <v>0.00012975483733518013</v>
      </c>
      <c r="AB390" s="72">
        <f t="shared" si="112"/>
        <v>9.821521889476628E-06</v>
      </c>
      <c r="AC390" s="83">
        <f t="shared" si="128"/>
        <v>14700</v>
      </c>
      <c r="AD390" s="16"/>
      <c r="AJ390" s="13"/>
      <c r="AK390" s="13"/>
      <c r="AL390" s="13"/>
      <c r="AM390" s="13"/>
    </row>
    <row r="391" spans="11:39" ht="12.75">
      <c r="K391" s="16">
        <v>14800</v>
      </c>
      <c r="L391" s="27">
        <f t="shared" si="114"/>
        <v>0.22839455973444073</v>
      </c>
      <c r="M391" s="17">
        <f t="shared" si="115"/>
        <v>1.2917973182083126E-06</v>
      </c>
      <c r="N391" s="28">
        <f t="shared" si="116"/>
        <v>2.7814786295490125E-09</v>
      </c>
      <c r="O391" s="25">
        <f t="shared" si="117"/>
        <v>35173.527170329406</v>
      </c>
      <c r="P391" s="25">
        <f t="shared" si="118"/>
        <v>1</v>
      </c>
      <c r="Q391" s="25">
        <f t="shared" si="119"/>
        <v>1.2917973182083126E-06</v>
      </c>
      <c r="R391" s="28">
        <f t="shared" si="113"/>
        <v>1</v>
      </c>
      <c r="S391" s="25">
        <f t="shared" si="120"/>
        <v>1.2917973182083126E-06</v>
      </c>
      <c r="T391" s="25">
        <f t="shared" si="121"/>
        <v>1.2917973182083126E-06</v>
      </c>
      <c r="U391" s="28">
        <f t="shared" si="122"/>
        <v>0.1319611237394449</v>
      </c>
      <c r="V391" s="17">
        <f t="shared" si="123"/>
        <v>1.7046702575437021E-07</v>
      </c>
      <c r="W391" s="25">
        <f t="shared" si="124"/>
        <v>0.5593802129141361</v>
      </c>
      <c r="X391" s="1">
        <f t="shared" si="125"/>
        <v>7.226058589012759E-07</v>
      </c>
      <c r="Y391" s="1">
        <f t="shared" si="126"/>
        <v>9.535588116131913E-08</v>
      </c>
      <c r="Z391" s="25">
        <f t="shared" si="127"/>
        <v>9.535588116131913E-08</v>
      </c>
      <c r="AA391" s="25">
        <f t="shared" si="111"/>
        <v>0.0001286135213707949</v>
      </c>
      <c r="AB391" s="72">
        <f t="shared" si="112"/>
        <v>9.263049235192711E-06</v>
      </c>
      <c r="AC391" s="83">
        <f t="shared" si="128"/>
        <v>14800</v>
      </c>
      <c r="AD391" s="16"/>
      <c r="AJ391" s="13"/>
      <c r="AK391" s="13"/>
      <c r="AL391" s="13"/>
      <c r="AM391" s="13"/>
    </row>
    <row r="392" spans="11:39" ht="12.75">
      <c r="K392" s="16">
        <v>14900</v>
      </c>
      <c r="L392" s="27">
        <f t="shared" si="114"/>
        <v>0.22826594767908515</v>
      </c>
      <c r="M392" s="17">
        <f t="shared" si="115"/>
        <v>1.2804731092075856E-06</v>
      </c>
      <c r="N392" s="28">
        <f t="shared" si="116"/>
        <v>2.730083008435226E-09</v>
      </c>
      <c r="O392" s="25">
        <f t="shared" si="117"/>
        <v>35835.692119195875</v>
      </c>
      <c r="P392" s="25">
        <f t="shared" si="118"/>
        <v>1</v>
      </c>
      <c r="Q392" s="25">
        <f t="shared" si="119"/>
        <v>1.2804731092075856E-06</v>
      </c>
      <c r="R392" s="28">
        <f t="shared" si="113"/>
        <v>1</v>
      </c>
      <c r="S392" s="25">
        <f t="shared" si="120"/>
        <v>1.2804731092075856E-06</v>
      </c>
      <c r="T392" s="25">
        <f t="shared" si="121"/>
        <v>1.2804731092075856E-06</v>
      </c>
      <c r="U392" s="28">
        <f t="shared" si="122"/>
        <v>0.12788152159353672</v>
      </c>
      <c r="V392" s="17">
        <f t="shared" si="123"/>
        <v>1.6374884956507296E-07</v>
      </c>
      <c r="W392" s="25">
        <f t="shared" si="124"/>
        <v>0.5490426575901364</v>
      </c>
      <c r="X392" s="1">
        <f t="shared" si="125"/>
        <v>7.030343588520377E-07</v>
      </c>
      <c r="Y392" s="1">
        <f t="shared" si="126"/>
        <v>8.990510354253511E-08</v>
      </c>
      <c r="Z392" s="25">
        <f t="shared" si="127"/>
        <v>8.990510354253511E-08</v>
      </c>
      <c r="AA392" s="25">
        <f t="shared" si="111"/>
        <v>0.00012748979967127717</v>
      </c>
      <c r="AB392" s="72">
        <f t="shared" si="112"/>
        <v>8.730710158159513E-06</v>
      </c>
      <c r="AC392" s="83">
        <f t="shared" si="128"/>
        <v>14900</v>
      </c>
      <c r="AD392" s="16"/>
      <c r="AJ392" s="13"/>
      <c r="AK392" s="13"/>
      <c r="AL392" s="13"/>
      <c r="AM392" s="13"/>
    </row>
    <row r="393" spans="11:39" ht="12.75">
      <c r="K393" s="3">
        <v>15000</v>
      </c>
      <c r="L393" s="20">
        <f t="shared" si="114"/>
        <v>0.2281384593132561</v>
      </c>
      <c r="M393" s="3">
        <f t="shared" si="115"/>
        <v>1.269322884217958E-06</v>
      </c>
      <c r="N393" s="64">
        <f t="shared" si="116"/>
        <v>2.6799712844911475E-09</v>
      </c>
      <c r="O393" s="64">
        <f t="shared" si="117"/>
        <v>36505.76956413503</v>
      </c>
      <c r="P393" s="64">
        <f t="shared" si="118"/>
        <v>1</v>
      </c>
      <c r="Q393" s="64">
        <f t="shared" si="119"/>
        <v>1.269322884217958E-06</v>
      </c>
      <c r="R393" s="64">
        <f t="shared" si="113"/>
        <v>1</v>
      </c>
      <c r="S393" s="64">
        <f t="shared" si="120"/>
        <v>1.269322884217958E-06</v>
      </c>
      <c r="T393" s="64">
        <f t="shared" si="121"/>
        <v>1.269322884217958E-06</v>
      </c>
      <c r="U393" s="64">
        <f t="shared" si="122"/>
        <v>0.12382225010454873</v>
      </c>
      <c r="V393" s="3">
        <f t="shared" si="123"/>
        <v>1.5717041563306313E-07</v>
      </c>
      <c r="W393" s="64">
        <f t="shared" si="124"/>
        <v>0.5389633874763092</v>
      </c>
      <c r="X393" s="3">
        <f t="shared" si="125"/>
        <v>6.841185614793097E-07</v>
      </c>
      <c r="Y393" s="3">
        <f t="shared" si="126"/>
        <v>8.470909962065517E-08</v>
      </c>
      <c r="Z393" s="64">
        <f t="shared" si="127"/>
        <v>8.470909962065517E-08</v>
      </c>
      <c r="AA393" s="64">
        <f t="shared" si="111"/>
        <v>0.00012638328608826466</v>
      </c>
      <c r="AB393" s="64">
        <f t="shared" si="112"/>
        <v>8.223227218158602E-06</v>
      </c>
      <c r="AC393" s="84">
        <f t="shared" si="128"/>
        <v>15000</v>
      </c>
      <c r="AD393" s="3"/>
      <c r="AJ393" s="13"/>
      <c r="AK393" s="13"/>
      <c r="AL393" s="13"/>
      <c r="AM393" s="13"/>
    </row>
    <row r="394" spans="11:39" ht="12.75">
      <c r="K394" s="16">
        <v>15100</v>
      </c>
      <c r="L394" s="27">
        <f t="shared" si="114"/>
        <v>0.22801207742975055</v>
      </c>
      <c r="M394" s="17">
        <f t="shared" si="115"/>
        <v>1.2583428375473353E-06</v>
      </c>
      <c r="N394" s="28">
        <f t="shared" si="116"/>
        <v>2.6311031463118133E-09</v>
      </c>
      <c r="O394" s="25">
        <f t="shared" si="117"/>
        <v>37183.80037182259</v>
      </c>
      <c r="P394" s="25">
        <f t="shared" si="118"/>
        <v>1</v>
      </c>
      <c r="Q394" s="25">
        <f t="shared" si="119"/>
        <v>1.2583428375473353E-06</v>
      </c>
      <c r="R394" s="28">
        <f t="shared" si="113"/>
        <v>1</v>
      </c>
      <c r="S394" s="25">
        <f t="shared" si="120"/>
        <v>1.2583428375473353E-06</v>
      </c>
      <c r="T394" s="25">
        <f t="shared" si="121"/>
        <v>1.2583428375473353E-06</v>
      </c>
      <c r="U394" s="28">
        <f t="shared" si="122"/>
        <v>0.11978307342421113</v>
      </c>
      <c r="V394" s="17">
        <f t="shared" si="123"/>
        <v>1.5072817250276264E-07</v>
      </c>
      <c r="W394" s="25">
        <f t="shared" si="124"/>
        <v>0.5291342913419523</v>
      </c>
      <c r="X394" s="1">
        <f t="shared" si="125"/>
        <v>6.658323456108307E-07</v>
      </c>
      <c r="Y394" s="1">
        <f t="shared" si="126"/>
        <v>7.975544474251685E-08</v>
      </c>
      <c r="Z394" s="25">
        <f t="shared" si="127"/>
        <v>7.975544474251686E-08</v>
      </c>
      <c r="AA394" s="25">
        <f t="shared" si="111"/>
        <v>0.00012529360543718322</v>
      </c>
      <c r="AB394" s="72">
        <f t="shared" si="112"/>
        <v>7.739390884233579E-06</v>
      </c>
      <c r="AC394" s="83">
        <f t="shared" si="128"/>
        <v>15100</v>
      </c>
      <c r="AD394" s="16"/>
      <c r="AJ394" s="13"/>
      <c r="AK394" s="13"/>
      <c r="AL394" s="13"/>
      <c r="AM394" s="13"/>
    </row>
    <row r="395" spans="11:39" ht="12.75">
      <c r="K395" s="16">
        <v>15200</v>
      </c>
      <c r="L395" s="27">
        <f t="shared" si="114"/>
        <v>0.22788678519651817</v>
      </c>
      <c r="M395" s="17">
        <f t="shared" si="115"/>
        <v>1.2475292711963292E-06</v>
      </c>
      <c r="N395" s="28">
        <f t="shared" si="116"/>
        <v>2.583439803487452E-09</v>
      </c>
      <c r="O395" s="25">
        <f t="shared" si="117"/>
        <v>37869.82534606132</v>
      </c>
      <c r="P395" s="25">
        <f t="shared" si="118"/>
        <v>1</v>
      </c>
      <c r="Q395" s="25">
        <f t="shared" si="119"/>
        <v>1.2475292711963292E-06</v>
      </c>
      <c r="R395" s="28">
        <f t="shared" si="113"/>
        <v>1</v>
      </c>
      <c r="S395" s="25">
        <f t="shared" si="120"/>
        <v>1.2475292711963292E-06</v>
      </c>
      <c r="T395" s="25">
        <f t="shared" si="121"/>
        <v>1.2475292711963292E-06</v>
      </c>
      <c r="U395" s="28">
        <f t="shared" si="122"/>
        <v>0.11576375998026833</v>
      </c>
      <c r="V395" s="17">
        <f t="shared" si="123"/>
        <v>1.4441867911913094E-07</v>
      </c>
      <c r="W395" s="25">
        <f t="shared" si="124"/>
        <v>0.5195475640672529</v>
      </c>
      <c r="X395" s="1">
        <f t="shared" si="125"/>
        <v>6.481507939526481E-07</v>
      </c>
      <c r="Y395" s="1">
        <f t="shared" si="126"/>
        <v>7.503237294215471E-08</v>
      </c>
      <c r="Z395" s="25">
        <f t="shared" si="127"/>
        <v>7.503237294215471E-08</v>
      </c>
      <c r="AA395" s="25">
        <f aca="true" t="shared" si="129" ref="AA395:AA424">(M395+M396)/2*(K396-K395)</f>
        <v>0.00012422039311621832</v>
      </c>
      <c r="AB395" s="72">
        <f aca="true" t="shared" si="130" ref="AB395:AB424">(Z395+Z396)/2*(K396-K395)</f>
        <v>7.278055583583358E-06</v>
      </c>
      <c r="AC395" s="83">
        <f t="shared" si="128"/>
        <v>15200</v>
      </c>
      <c r="AD395" s="16"/>
      <c r="AJ395" s="13"/>
      <c r="AK395" s="13"/>
      <c r="AL395" s="13"/>
      <c r="AM395" s="13"/>
    </row>
    <row r="396" spans="11:39" ht="12.75">
      <c r="K396" s="16">
        <v>15300</v>
      </c>
      <c r="L396" s="27">
        <f t="shared" si="114"/>
        <v>0.22776256614608004</v>
      </c>
      <c r="M396" s="17">
        <f t="shared" si="115"/>
        <v>1.2368785911280372E-06</v>
      </c>
      <c r="N396" s="28">
        <f t="shared" si="116"/>
        <v>2.53694391955344E-09</v>
      </c>
      <c r="O396" s="25">
        <f t="shared" si="117"/>
        <v>38563.88523060213</v>
      </c>
      <c r="P396" s="25">
        <f t="shared" si="118"/>
        <v>1</v>
      </c>
      <c r="Q396" s="25">
        <f t="shared" si="119"/>
        <v>1.2368785911280372E-06</v>
      </c>
      <c r="R396" s="28">
        <f t="shared" si="113"/>
        <v>1</v>
      </c>
      <c r="S396" s="25">
        <f t="shared" si="120"/>
        <v>1.2368785911280372E-06</v>
      </c>
      <c r="T396" s="25">
        <f t="shared" si="121"/>
        <v>1.2368785911280372E-06</v>
      </c>
      <c r="U396" s="28">
        <f t="shared" si="122"/>
        <v>0.111764082371411</v>
      </c>
      <c r="V396" s="17">
        <f t="shared" si="123"/>
        <v>1.3823860074226874E-07</v>
      </c>
      <c r="W396" s="25">
        <f t="shared" si="124"/>
        <v>0.5101956931769428</v>
      </c>
      <c r="X396" s="1">
        <f t="shared" si="125"/>
        <v>6.310501301762894E-07</v>
      </c>
      <c r="Y396" s="1">
        <f t="shared" si="126"/>
        <v>7.052873872951243E-08</v>
      </c>
      <c r="Z396" s="25">
        <f t="shared" si="127"/>
        <v>7.052873872951244E-08</v>
      </c>
      <c r="AA396" s="25">
        <f t="shared" si="129"/>
        <v>0.0001231632947409202</v>
      </c>
      <c r="AB396" s="72">
        <f t="shared" si="130"/>
        <v>6.838136001416509E-06</v>
      </c>
      <c r="AC396" s="83">
        <f t="shared" si="128"/>
        <v>15300</v>
      </c>
      <c r="AD396" s="16"/>
      <c r="AJ396" s="13"/>
      <c r="AK396" s="13"/>
      <c r="AL396" s="13"/>
      <c r="AM396" s="13"/>
    </row>
    <row r="397" spans="11:39" ht="12.75">
      <c r="K397" s="16">
        <v>15400</v>
      </c>
      <c r="L397" s="27">
        <f t="shared" si="114"/>
        <v>0.2276394041653126</v>
      </c>
      <c r="M397" s="17">
        <f t="shared" si="115"/>
        <v>1.2263873036903668E-06</v>
      </c>
      <c r="N397" s="28">
        <f t="shared" si="116"/>
        <v>2.4915795487563336E-09</v>
      </c>
      <c r="O397" s="25">
        <f t="shared" si="117"/>
        <v>39266.02070520551</v>
      </c>
      <c r="P397" s="25">
        <f t="shared" si="118"/>
        <v>1</v>
      </c>
      <c r="Q397" s="25">
        <f t="shared" si="119"/>
        <v>1.2263873036903668E-06</v>
      </c>
      <c r="R397" s="28">
        <f t="shared" si="113"/>
        <v>1</v>
      </c>
      <c r="S397" s="25">
        <f t="shared" si="120"/>
        <v>1.2263873036903668E-06</v>
      </c>
      <c r="T397" s="25">
        <f t="shared" si="121"/>
        <v>1.2263873036903668E-06</v>
      </c>
      <c r="U397" s="28">
        <f t="shared" si="122"/>
        <v>0.10778381726543174</v>
      </c>
      <c r="V397" s="17">
        <f t="shared" si="123"/>
        <v>1.3218470503760803E-07</v>
      </c>
      <c r="W397" s="25">
        <f t="shared" si="124"/>
        <v>0.5010714460494763</v>
      </c>
      <c r="X397" s="1">
        <f t="shared" si="125"/>
        <v>6.145076596768503E-07</v>
      </c>
      <c r="Y397" s="1">
        <f t="shared" si="126"/>
        <v>6.623398129881775E-08</v>
      </c>
      <c r="Z397" s="25">
        <f t="shared" si="127"/>
        <v>6.623398129881775E-08</v>
      </c>
      <c r="AA397" s="25">
        <f t="shared" si="129"/>
        <v>0.0001221219657937048</v>
      </c>
      <c r="AB397" s="72">
        <f t="shared" si="130"/>
        <v>6.4186036144525515E-06</v>
      </c>
      <c r="AC397" s="83">
        <f t="shared" si="128"/>
        <v>15400</v>
      </c>
      <c r="AD397" s="16"/>
      <c r="AJ397" s="13"/>
      <c r="AK397" s="13"/>
      <c r="AL397" s="13"/>
      <c r="AM397" s="13"/>
    </row>
    <row r="398" spans="11:39" ht="12.75">
      <c r="K398" s="16">
        <v>15500</v>
      </c>
      <c r="L398" s="27">
        <f t="shared" si="114"/>
        <v>0.22751728348558165</v>
      </c>
      <c r="M398" s="17">
        <f t="shared" si="115"/>
        <v>1.216052012183729E-06</v>
      </c>
      <c r="N398" s="28">
        <f t="shared" si="116"/>
        <v>2.447312075444474E-09</v>
      </c>
      <c r="O398" s="25">
        <f t="shared" si="117"/>
        <v>39976.27238952122</v>
      </c>
      <c r="P398" s="25">
        <f t="shared" si="118"/>
        <v>1</v>
      </c>
      <c r="Q398" s="25">
        <f t="shared" si="119"/>
        <v>1.216052012183729E-06</v>
      </c>
      <c r="R398" s="28">
        <f t="shared" si="113"/>
        <v>1</v>
      </c>
      <c r="S398" s="25">
        <f t="shared" si="120"/>
        <v>1.216052012183729E-06</v>
      </c>
      <c r="T398" s="25">
        <f t="shared" si="121"/>
        <v>1.216052012183729E-06</v>
      </c>
      <c r="U398" s="28">
        <f t="shared" si="122"/>
        <v>0.10382274530053559</v>
      </c>
      <c r="V398" s="17">
        <f t="shared" si="123"/>
        <v>1.262538583331551E-07</v>
      </c>
      <c r="W398" s="25">
        <f t="shared" si="124"/>
        <v>0.492167857763721</v>
      </c>
      <c r="X398" s="1">
        <f t="shared" si="125"/>
        <v>5.985017137657282E-07</v>
      </c>
      <c r="Y398" s="1">
        <f t="shared" si="126"/>
        <v>6.213809099023326E-08</v>
      </c>
      <c r="Z398" s="25">
        <f t="shared" si="127"/>
        <v>6.213809099023327E-08</v>
      </c>
      <c r="AA398" s="25">
        <f t="shared" si="129"/>
        <v>0.00012109607128755177</v>
      </c>
      <c r="AB398" s="72">
        <f t="shared" si="130"/>
        <v>6.0184834420465935E-06</v>
      </c>
      <c r="AC398" s="83">
        <f t="shared" si="128"/>
        <v>15500</v>
      </c>
      <c r="AD398" s="16"/>
      <c r="AJ398" s="13"/>
      <c r="AK398" s="13"/>
      <c r="AL398" s="13"/>
      <c r="AM398" s="13"/>
    </row>
    <row r="399" spans="11:39" ht="12.75">
      <c r="K399" s="16">
        <v>15600</v>
      </c>
      <c r="L399" s="27">
        <f t="shared" si="114"/>
        <v>0.22739618867321337</v>
      </c>
      <c r="M399" s="17">
        <f t="shared" si="115"/>
        <v>1.2058694135673065E-06</v>
      </c>
      <c r="N399" s="28">
        <f t="shared" si="116"/>
        <v>2.4041081566618113E-09</v>
      </c>
      <c r="O399" s="25">
        <f t="shared" si="117"/>
        <v>40694.68084413445</v>
      </c>
      <c r="P399" s="25">
        <f t="shared" si="118"/>
        <v>1</v>
      </c>
      <c r="Q399" s="25">
        <f t="shared" si="119"/>
        <v>1.2058694135673065E-06</v>
      </c>
      <c r="R399" s="28">
        <f t="shared" si="113"/>
        <v>1</v>
      </c>
      <c r="S399" s="25">
        <f t="shared" si="120"/>
        <v>1.2058694135673065E-06</v>
      </c>
      <c r="T399" s="25">
        <f t="shared" si="121"/>
        <v>1.2058694135673065E-06</v>
      </c>
      <c r="U399" s="28">
        <f t="shared" si="122"/>
        <v>0.09988065098964594</v>
      </c>
      <c r="V399" s="17">
        <f t="shared" si="123"/>
        <v>1.2044302203560515E-07</v>
      </c>
      <c r="W399" s="25">
        <f t="shared" si="124"/>
        <v>0.48347821954753256</v>
      </c>
      <c r="X399" s="1">
        <f t="shared" si="125"/>
        <v>5.830115970783485E-07</v>
      </c>
      <c r="Y399" s="1">
        <f t="shared" si="126"/>
        <v>5.823157785069862E-08</v>
      </c>
      <c r="Z399" s="25">
        <f t="shared" si="127"/>
        <v>5.823157785069861E-08</v>
      </c>
      <c r="AA399" s="25">
        <f t="shared" si="129"/>
        <v>0.00012008528544323715</v>
      </c>
      <c r="AB399" s="72">
        <f t="shared" si="130"/>
        <v>5.636851000099901E-06</v>
      </c>
      <c r="AC399" s="83">
        <f t="shared" si="128"/>
        <v>15600</v>
      </c>
      <c r="AD399" s="16"/>
      <c r="AJ399" s="13"/>
      <c r="AK399" s="13"/>
      <c r="AL399" s="13"/>
      <c r="AM399" s="13"/>
    </row>
    <row r="400" spans="11:39" ht="12.75">
      <c r="K400" s="16">
        <v>15700</v>
      </c>
      <c r="L400" s="27">
        <f t="shared" si="114"/>
        <v>0.22727610462028713</v>
      </c>
      <c r="M400" s="17">
        <f t="shared" si="115"/>
        <v>1.1958362952974364E-06</v>
      </c>
      <c r="N400" s="28">
        <f t="shared" si="116"/>
        <v>2.361935667824283E-09</v>
      </c>
      <c r="O400" s="25">
        <f t="shared" si="117"/>
        <v>41421.286567154384</v>
      </c>
      <c r="P400" s="25">
        <f t="shared" si="118"/>
        <v>1</v>
      </c>
      <c r="Q400" s="25">
        <f t="shared" si="119"/>
        <v>1.1958362952974364E-06</v>
      </c>
      <c r="R400" s="28">
        <f t="shared" si="113"/>
        <v>1</v>
      </c>
      <c r="S400" s="25">
        <f t="shared" si="120"/>
        <v>1.1958362952974364E-06</v>
      </c>
      <c r="T400" s="25">
        <f t="shared" si="121"/>
        <v>1.1958362952974364E-06</v>
      </c>
      <c r="U400" s="28">
        <f t="shared" si="122"/>
        <v>0.09595732262762224</v>
      </c>
      <c r="V400" s="17">
        <f t="shared" si="123"/>
        <v>1.1474924919767664E-07</v>
      </c>
      <c r="W400" s="25">
        <f t="shared" si="124"/>
        <v>0.47499606779477743</v>
      </c>
      <c r="X400" s="1">
        <f t="shared" si="125"/>
        <v>5.680175379925566E-07</v>
      </c>
      <c r="Y400" s="1">
        <f t="shared" si="126"/>
        <v>5.4505442151299426E-08</v>
      </c>
      <c r="Z400" s="25">
        <f t="shared" si="127"/>
        <v>5.450544215129942E-08</v>
      </c>
      <c r="AA400" s="25">
        <f t="shared" si="129"/>
        <v>0.00011908929137947302</v>
      </c>
      <c r="AB400" s="72">
        <f t="shared" si="130"/>
        <v>5.2728294440127405E-06</v>
      </c>
      <c r="AC400" s="83">
        <f t="shared" si="128"/>
        <v>15700</v>
      </c>
      <c r="AD400" s="16"/>
      <c r="AJ400" s="13"/>
      <c r="AK400" s="13"/>
      <c r="AL400" s="13"/>
      <c r="AM400" s="13"/>
    </row>
    <row r="401" spans="11:39" ht="12.75">
      <c r="K401" s="16">
        <v>15800</v>
      </c>
      <c r="L401" s="27">
        <f t="shared" si="114"/>
        <v>0.227157016535739</v>
      </c>
      <c r="M401" s="17">
        <f t="shared" si="115"/>
        <v>1.185949532292024E-06</v>
      </c>
      <c r="N401" s="28">
        <f t="shared" si="116"/>
        <v>2.3207636505898225E-09</v>
      </c>
      <c r="O401" s="25">
        <f t="shared" si="117"/>
        <v>42156.12999853223</v>
      </c>
      <c r="P401" s="25">
        <f t="shared" si="118"/>
        <v>1</v>
      </c>
      <c r="Q401" s="25">
        <f t="shared" si="119"/>
        <v>1.185949532292024E-06</v>
      </c>
      <c r="R401" s="28">
        <f t="shared" si="113"/>
        <v>1</v>
      </c>
      <c r="S401" s="25">
        <f t="shared" si="120"/>
        <v>1.185949532292024E-06</v>
      </c>
      <c r="T401" s="25">
        <f t="shared" si="121"/>
        <v>1.185949532292024E-06</v>
      </c>
      <c r="U401" s="28">
        <f t="shared" si="122"/>
        <v>0.09205255220128006</v>
      </c>
      <c r="V401" s="17">
        <f t="shared" si="123"/>
        <v>1.0916968122939521E-07</v>
      </c>
      <c r="W401" s="25">
        <f t="shared" si="124"/>
        <v>0.4667151736194334</v>
      </c>
      <c r="X401" s="1">
        <f t="shared" si="125"/>
        <v>5.535006418675578E-07</v>
      </c>
      <c r="Y401" s="1">
        <f t="shared" si="126"/>
        <v>5.095114672895538E-08</v>
      </c>
      <c r="Z401" s="25">
        <f t="shared" si="127"/>
        <v>5.095114672895538E-08</v>
      </c>
      <c r="AA401" s="25">
        <f t="shared" si="129"/>
        <v>0.00011810778081536161</v>
      </c>
      <c r="AB401" s="72">
        <f t="shared" si="130"/>
        <v>4.925586887940641E-06</v>
      </c>
      <c r="AC401" s="83">
        <f t="shared" si="128"/>
        <v>15800</v>
      </c>
      <c r="AD401" s="16"/>
      <c r="AJ401" s="13"/>
      <c r="AK401" s="13"/>
      <c r="AL401" s="13"/>
      <c r="AM401" s="13"/>
    </row>
    <row r="402" spans="11:39" ht="12.75">
      <c r="K402" s="16">
        <v>15900</v>
      </c>
      <c r="L402" s="27">
        <f t="shared" si="114"/>
        <v>0.22703890993676196</v>
      </c>
      <c r="M402" s="17">
        <f t="shared" si="115"/>
        <v>1.1762060840152086E-06</v>
      </c>
      <c r="N402" s="28">
        <f t="shared" si="116"/>
        <v>2.2805622636082983E-09</v>
      </c>
      <c r="O402" s="25">
        <f t="shared" si="117"/>
        <v>42899.25151850031</v>
      </c>
      <c r="P402" s="25">
        <f t="shared" si="118"/>
        <v>1</v>
      </c>
      <c r="Q402" s="25">
        <f t="shared" si="119"/>
        <v>1.1762060840152086E-06</v>
      </c>
      <c r="R402" s="28">
        <f t="shared" si="113"/>
        <v>1</v>
      </c>
      <c r="S402" s="25">
        <f t="shared" si="120"/>
        <v>1.1762060840152086E-06</v>
      </c>
      <c r="T402" s="25">
        <f t="shared" si="121"/>
        <v>1.1762060840152086E-06</v>
      </c>
      <c r="U402" s="28">
        <f t="shared" si="122"/>
        <v>0.0881661353020915</v>
      </c>
      <c r="V402" s="17">
        <f t="shared" si="123"/>
        <v>1.0370154474642808E-07</v>
      </c>
      <c r="W402" s="25">
        <f t="shared" si="124"/>
        <v>0.45862953291730635</v>
      </c>
      <c r="X402" s="1">
        <f t="shared" si="125"/>
        <v>5.394428469263891E-07</v>
      </c>
      <c r="Y402" s="1">
        <f t="shared" si="126"/>
        <v>4.756059102985745E-08</v>
      </c>
      <c r="Z402" s="25">
        <f t="shared" si="127"/>
        <v>4.756059102985745E-08</v>
      </c>
      <c r="AA402" s="25">
        <f t="shared" si="129"/>
        <v>0.00011714045378459972</v>
      </c>
      <c r="AB402" s="72">
        <f t="shared" si="130"/>
        <v>4.594333888543102E-06</v>
      </c>
      <c r="AC402" s="83">
        <f t="shared" si="128"/>
        <v>15900</v>
      </c>
      <c r="AD402" s="16"/>
      <c r="AJ402" s="13"/>
      <c r="AK402" s="13"/>
      <c r="AL402" s="13"/>
      <c r="AM402" s="13"/>
    </row>
    <row r="403" spans="11:39" ht="12.75">
      <c r="K403" s="16">
        <v>16000</v>
      </c>
      <c r="L403" s="27">
        <f t="shared" si="114"/>
        <v>0.2269217706404925</v>
      </c>
      <c r="M403" s="17">
        <f t="shared" si="115"/>
        <v>1.166602991676786E-06</v>
      </c>
      <c r="N403" s="28">
        <f t="shared" si="116"/>
        <v>2.2413027354688278E-09</v>
      </c>
      <c r="O403" s="25">
        <f t="shared" si="117"/>
        <v>43650.69144917103</v>
      </c>
      <c r="P403" s="25">
        <f t="shared" si="118"/>
        <v>1</v>
      </c>
      <c r="Q403" s="25">
        <f t="shared" si="119"/>
        <v>1.166602991676786E-06</v>
      </c>
      <c r="R403" s="28">
        <f t="shared" si="113"/>
        <v>1</v>
      </c>
      <c r="S403" s="25">
        <f t="shared" si="120"/>
        <v>1.166602991676786E-06</v>
      </c>
      <c r="T403" s="25">
        <f t="shared" si="121"/>
        <v>1.166602991676786E-06</v>
      </c>
      <c r="U403" s="28">
        <f t="shared" si="122"/>
        <v>0.08429787104149922</v>
      </c>
      <c r="V403" s="17">
        <f t="shared" si="123"/>
        <v>9.834214854899689E-08</v>
      </c>
      <c r="W403" s="25">
        <f t="shared" si="124"/>
        <v>0.45073335690769517</v>
      </c>
      <c r="X403" s="1">
        <f t="shared" si="125"/>
        <v>5.258268826170378E-07</v>
      </c>
      <c r="Y403" s="1">
        <f t="shared" si="126"/>
        <v>4.432608674100459E-08</v>
      </c>
      <c r="Z403" s="25">
        <f t="shared" si="127"/>
        <v>4.432608674100459E-08</v>
      </c>
      <c r="AA403" s="25">
        <f t="shared" si="129"/>
        <v>0.00011618701836089824</v>
      </c>
      <c r="AB403" s="72">
        <f t="shared" si="130"/>
        <v>4.278321082268188E-06</v>
      </c>
      <c r="AC403" s="83">
        <f t="shared" si="128"/>
        <v>16000</v>
      </c>
      <c r="AD403" s="16"/>
      <c r="AJ403" s="13"/>
      <c r="AK403" s="13"/>
      <c r="AL403" s="13"/>
      <c r="AM403" s="13"/>
    </row>
    <row r="404" spans="11:39" ht="12.75">
      <c r="K404" s="16">
        <v>16100</v>
      </c>
      <c r="L404" s="27">
        <f t="shared" si="114"/>
        <v>0.22680558475597146</v>
      </c>
      <c r="M404" s="17">
        <f t="shared" si="115"/>
        <v>1.1571373755411787E-06</v>
      </c>
      <c r="N404" s="28">
        <f t="shared" si="116"/>
        <v>2.2029573200065245E-09</v>
      </c>
      <c r="O404" s="25">
        <f t="shared" si="117"/>
        <v>44410.49005427079</v>
      </c>
      <c r="P404" s="25">
        <f t="shared" si="118"/>
        <v>1</v>
      </c>
      <c r="Q404" s="25">
        <f t="shared" si="119"/>
        <v>1.1571373755411787E-06</v>
      </c>
      <c r="R404" s="28">
        <f t="shared" si="113"/>
        <v>1</v>
      </c>
      <c r="S404" s="25">
        <f t="shared" si="120"/>
        <v>1.1571373755411787E-06</v>
      </c>
      <c r="T404" s="25">
        <f t="shared" si="121"/>
        <v>1.1571373755411787E-06</v>
      </c>
      <c r="U404" s="28">
        <f t="shared" si="122"/>
        <v>0.08044756196872882</v>
      </c>
      <c r="V404" s="17">
        <f t="shared" si="123"/>
        <v>9.30888807251812E-08</v>
      </c>
      <c r="W404" s="25">
        <f t="shared" si="124"/>
        <v>0.4430210631290075</v>
      </c>
      <c r="X404" s="1">
        <f t="shared" si="125"/>
        <v>5.126362302985626E-07</v>
      </c>
      <c r="Y404" s="1">
        <f t="shared" si="126"/>
        <v>4.1240334904359156E-08</v>
      </c>
      <c r="Z404" s="25">
        <f t="shared" si="127"/>
        <v>4.1240334904359156E-08</v>
      </c>
      <c r="AA404" s="25">
        <f t="shared" si="129"/>
        <v>0.00011524719039411093</v>
      </c>
      <c r="AB404" s="72">
        <f t="shared" si="130"/>
        <v>3.976836966004065E-06</v>
      </c>
      <c r="AC404" s="83">
        <f t="shared" si="128"/>
        <v>16100</v>
      </c>
      <c r="AD404" s="16"/>
      <c r="AJ404" s="13"/>
      <c r="AK404" s="13"/>
      <c r="AL404" s="13"/>
      <c r="AM404" s="13"/>
    </row>
    <row r="405" spans="11:39" ht="12.75">
      <c r="K405" s="16">
        <v>16200</v>
      </c>
      <c r="L405" s="27">
        <f t="shared" si="114"/>
        <v>0.2266903386763686</v>
      </c>
      <c r="M405" s="17">
        <f t="shared" si="115"/>
        <v>1.14780643234104E-06</v>
      </c>
      <c r="N405" s="28">
        <f t="shared" si="116"/>
        <v>2.165499253705071E-09</v>
      </c>
      <c r="O405" s="25">
        <f t="shared" si="117"/>
        <v>45178.687539486586</v>
      </c>
      <c r="P405" s="25">
        <f t="shared" si="118"/>
        <v>1</v>
      </c>
      <c r="Q405" s="25">
        <f t="shared" si="119"/>
        <v>1.14780643234104E-06</v>
      </c>
      <c r="R405" s="28">
        <f t="shared" si="113"/>
        <v>1</v>
      </c>
      <c r="S405" s="25">
        <f t="shared" si="120"/>
        <v>1.14780643234104E-06</v>
      </c>
      <c r="T405" s="25">
        <f t="shared" si="121"/>
        <v>1.14780643234104E-06</v>
      </c>
      <c r="U405" s="28">
        <f t="shared" si="122"/>
        <v>0.07661501399101978</v>
      </c>
      <c r="V405" s="17">
        <f t="shared" si="123"/>
        <v>8.793920587279127E-08</v>
      </c>
      <c r="W405" s="25">
        <f t="shared" si="124"/>
        <v>0.4354872668638824</v>
      </c>
      <c r="X405" s="1">
        <f t="shared" si="125"/>
        <v>4.998550861089832E-07</v>
      </c>
      <c r="Y405" s="1">
        <f t="shared" si="126"/>
        <v>3.8296404415722147E-08</v>
      </c>
      <c r="Z405" s="25">
        <f t="shared" si="127"/>
        <v>3.8296404415722147E-08</v>
      </c>
      <c r="AA405" s="25">
        <f t="shared" si="129"/>
        <v>0.00011432069325659184</v>
      </c>
      <c r="AB405" s="72">
        <f t="shared" si="130"/>
        <v>3.6892058116561496E-06</v>
      </c>
      <c r="AC405" s="83">
        <f t="shared" si="128"/>
        <v>16200</v>
      </c>
      <c r="AD405" s="16"/>
      <c r="AJ405" s="13"/>
      <c r="AK405" s="13"/>
      <c r="AL405" s="13"/>
      <c r="AM405" s="13"/>
    </row>
    <row r="406" spans="11:39" ht="12.75">
      <c r="K406" s="16">
        <v>16300</v>
      </c>
      <c r="L406" s="27">
        <f t="shared" si="114"/>
        <v>0.22657601907146113</v>
      </c>
      <c r="M406" s="17">
        <f t="shared" si="115"/>
        <v>1.1386074327907972E-06</v>
      </c>
      <c r="N406" s="28">
        <f t="shared" si="116"/>
        <v>2.1289027150944993E-09</v>
      </c>
      <c r="O406" s="25">
        <f t="shared" si="117"/>
        <v>45955.324053306984</v>
      </c>
      <c r="P406" s="25">
        <f t="shared" si="118"/>
        <v>1</v>
      </c>
      <c r="Q406" s="25">
        <f t="shared" si="119"/>
        <v>1.1386074327907972E-06</v>
      </c>
      <c r="R406" s="28">
        <f t="shared" si="113"/>
        <v>1</v>
      </c>
      <c r="S406" s="25">
        <f t="shared" si="120"/>
        <v>1.1386074327907972E-06</v>
      </c>
      <c r="T406" s="25">
        <f t="shared" si="121"/>
        <v>1.1386074327907972E-06</v>
      </c>
      <c r="U406" s="28">
        <f t="shared" si="122"/>
        <v>0.07280003629618292</v>
      </c>
      <c r="V406" s="17">
        <f t="shared" si="123"/>
        <v>8.28906624342737E-08</v>
      </c>
      <c r="W406" s="25">
        <f t="shared" si="124"/>
        <v>0.42812677297084006</v>
      </c>
      <c r="X406" s="1">
        <f t="shared" si="125"/>
        <v>4.874683258813367E-07</v>
      </c>
      <c r="Y406" s="1">
        <f t="shared" si="126"/>
        <v>3.5487711817400833E-08</v>
      </c>
      <c r="Z406" s="25">
        <f t="shared" si="127"/>
        <v>3.548771181740084E-08</v>
      </c>
      <c r="AA406" s="25">
        <f t="shared" si="129"/>
        <v>0.0001134072575993245</v>
      </c>
      <c r="AB406" s="72">
        <f t="shared" si="130"/>
        <v>3.4147857058798665E-06</v>
      </c>
      <c r="AC406" s="83">
        <f t="shared" si="128"/>
        <v>16300</v>
      </c>
      <c r="AD406" s="16"/>
      <c r="AJ406" s="13"/>
      <c r="AK406" s="13"/>
      <c r="AL406" s="13"/>
      <c r="AM406" s="13"/>
    </row>
    <row r="407" spans="11:39" ht="12.75">
      <c r="K407" s="16">
        <v>16400</v>
      </c>
      <c r="L407" s="27">
        <f t="shared" si="114"/>
        <v>0.22646261288035557</v>
      </c>
      <c r="M407" s="17">
        <f t="shared" si="115"/>
        <v>1.1295377191956929E-06</v>
      </c>
      <c r="N407" s="28">
        <f t="shared" si="116"/>
        <v>2.0931427861179656E-09</v>
      </c>
      <c r="O407" s="25">
        <f t="shared" si="117"/>
        <v>46740.43968666886</v>
      </c>
      <c r="P407" s="25">
        <f t="shared" si="118"/>
        <v>1</v>
      </c>
      <c r="Q407" s="25">
        <f t="shared" si="119"/>
        <v>1.1295377191956929E-06</v>
      </c>
      <c r="R407" s="28">
        <f t="shared" si="113"/>
        <v>1</v>
      </c>
      <c r="S407" s="25">
        <f t="shared" si="120"/>
        <v>1.1295377191956929E-06</v>
      </c>
      <c r="T407" s="25">
        <f t="shared" si="121"/>
        <v>1.1295377191956929E-06</v>
      </c>
      <c r="U407" s="28">
        <f t="shared" si="122"/>
        <v>0.06900244127741395</v>
      </c>
      <c r="V407" s="17">
        <f t="shared" si="123"/>
        <v>7.794086013942488E-08</v>
      </c>
      <c r="W407" s="25">
        <f t="shared" si="124"/>
        <v>0.4209345681008362</v>
      </c>
      <c r="X407" s="1">
        <f t="shared" si="125"/>
        <v>4.7546147198324255E-07</v>
      </c>
      <c r="Y407" s="1">
        <f t="shared" si="126"/>
        <v>3.280800230019649E-08</v>
      </c>
      <c r="Z407" s="25">
        <f t="shared" si="127"/>
        <v>3.280800230019649E-08</v>
      </c>
      <c r="AA407" s="25">
        <f t="shared" si="129"/>
        <v>0.00011250662111738937</v>
      </c>
      <c r="AB407" s="72">
        <f t="shared" si="130"/>
        <v>3.1529667068190083E-06</v>
      </c>
      <c r="AC407" s="83">
        <f t="shared" si="128"/>
        <v>16400</v>
      </c>
      <c r="AD407" s="16"/>
      <c r="AJ407" s="13"/>
      <c r="AK407" s="13"/>
      <c r="AL407" s="13"/>
      <c r="AM407" s="13"/>
    </row>
    <row r="408" spans="11:39" ht="12.75">
      <c r="K408" s="16">
        <v>16500</v>
      </c>
      <c r="L408" s="27">
        <f t="shared" si="114"/>
        <v>0.22635010730444474</v>
      </c>
      <c r="M408" s="17">
        <f t="shared" si="115"/>
        <v>1.1205947031520946E-06</v>
      </c>
      <c r="N408" s="28">
        <f t="shared" si="116"/>
        <v>2.0581954151593983E-09</v>
      </c>
      <c r="O408" s="25">
        <f t="shared" si="117"/>
        <v>47534.07447589516</v>
      </c>
      <c r="P408" s="25">
        <f t="shared" si="118"/>
        <v>1</v>
      </c>
      <c r="Q408" s="25">
        <f t="shared" si="119"/>
        <v>1.1205947031520946E-06</v>
      </c>
      <c r="R408" s="28">
        <f t="shared" si="113"/>
        <v>1</v>
      </c>
      <c r="S408" s="25">
        <f t="shared" si="120"/>
        <v>1.1205947031520946E-06</v>
      </c>
      <c r="T408" s="25">
        <f t="shared" si="121"/>
        <v>1.1205947031520946E-06</v>
      </c>
      <c r="U408" s="28">
        <f t="shared" si="122"/>
        <v>0.06522204446027358</v>
      </c>
      <c r="V408" s="17">
        <f t="shared" si="123"/>
        <v>7.308747755093299E-08</v>
      </c>
      <c r="W408" s="25">
        <f t="shared" si="124"/>
        <v>0.41390581327837217</v>
      </c>
      <c r="X408" s="1">
        <f t="shared" si="125"/>
        <v>4.6382066196360373E-07</v>
      </c>
      <c r="Y408" s="1">
        <f t="shared" si="126"/>
        <v>3.0251331836183686E-08</v>
      </c>
      <c r="Z408" s="25">
        <f t="shared" si="127"/>
        <v>3.0251331836183686E-08</v>
      </c>
      <c r="AA408" s="25">
        <f t="shared" si="129"/>
        <v>0.00011161852832435742</v>
      </c>
      <c r="AB408" s="72">
        <f t="shared" si="130"/>
        <v>2.9031691102723266E-06</v>
      </c>
      <c r="AC408" s="83">
        <f t="shared" si="128"/>
        <v>16500</v>
      </c>
      <c r="AD408" s="16"/>
      <c r="AJ408" s="13"/>
      <c r="AK408" s="13"/>
      <c r="AL408" s="13"/>
      <c r="AM408" s="13"/>
    </row>
    <row r="409" spans="11:39" ht="12.75">
      <c r="K409" s="16">
        <v>16600</v>
      </c>
      <c r="L409" s="27">
        <f t="shared" si="114"/>
        <v>0.22623848980058975</v>
      </c>
      <c r="M409" s="17">
        <f t="shared" si="115"/>
        <v>1.111775863335054E-06</v>
      </c>
      <c r="N409" s="28">
        <f t="shared" si="116"/>
        <v>2.024037382033015E-09</v>
      </c>
      <c r="O409" s="25">
        <f t="shared" si="117"/>
        <v>48336.268400272544</v>
      </c>
      <c r="P409" s="25">
        <f t="shared" si="118"/>
        <v>1</v>
      </c>
      <c r="Q409" s="25">
        <f t="shared" si="119"/>
        <v>1.111775863335054E-06</v>
      </c>
      <c r="R409" s="28">
        <f t="shared" si="113"/>
        <v>1</v>
      </c>
      <c r="S409" s="25">
        <f t="shared" si="120"/>
        <v>1.111775863335054E-06</v>
      </c>
      <c r="T409" s="25">
        <f t="shared" si="121"/>
        <v>1.111775863335054E-06</v>
      </c>
      <c r="U409" s="28">
        <f t="shared" si="122"/>
        <v>0.0614586644317594</v>
      </c>
      <c r="V409" s="17">
        <f t="shared" si="123"/>
        <v>6.832825970803868E-08</v>
      </c>
      <c r="W409" s="25">
        <f t="shared" si="124"/>
        <v>0.407035836828006</v>
      </c>
      <c r="X409" s="1">
        <f t="shared" si="125"/>
        <v>4.525326188977625E-07</v>
      </c>
      <c r="Y409" s="1">
        <f t="shared" si="126"/>
        <v>2.781205036926285E-08</v>
      </c>
      <c r="Z409" s="25">
        <f t="shared" si="127"/>
        <v>2.781205036926285E-08</v>
      </c>
      <c r="AA409" s="25">
        <f t="shared" si="129"/>
        <v>0.00011074273033521874</v>
      </c>
      <c r="AB409" s="72">
        <f t="shared" si="130"/>
        <v>2.6648418182413173E-06</v>
      </c>
      <c r="AC409" s="83">
        <f t="shared" si="128"/>
        <v>16600</v>
      </c>
      <c r="AD409" s="16"/>
      <c r="AJ409" s="13"/>
      <c r="AK409" s="13"/>
      <c r="AL409" s="13"/>
      <c r="AM409" s="13"/>
    </row>
    <row r="410" spans="11:39" ht="12.75">
      <c r="K410" s="16">
        <v>16700</v>
      </c>
      <c r="L410" s="27">
        <f t="shared" si="114"/>
        <v>0.22612774807451924</v>
      </c>
      <c r="M410" s="17">
        <f t="shared" si="115"/>
        <v>1.103078743369321E-06</v>
      </c>
      <c r="N410" s="28">
        <f t="shared" si="116"/>
        <v>1.9906462644502584E-09</v>
      </c>
      <c r="O410" s="25">
        <f t="shared" si="117"/>
        <v>49147.061382676635</v>
      </c>
      <c r="P410" s="25">
        <f t="shared" si="118"/>
        <v>1</v>
      </c>
      <c r="Q410" s="25">
        <f t="shared" si="119"/>
        <v>1.103078743369321E-06</v>
      </c>
      <c r="R410" s="28">
        <f t="shared" si="113"/>
        <v>1</v>
      </c>
      <c r="S410" s="25">
        <f t="shared" si="120"/>
        <v>1.103078743369321E-06</v>
      </c>
      <c r="T410" s="25">
        <f t="shared" si="121"/>
        <v>1.103078743369321E-06</v>
      </c>
      <c r="U410" s="28">
        <f t="shared" si="122"/>
        <v>0.05771212277140947</v>
      </c>
      <c r="V410" s="17">
        <f t="shared" si="123"/>
        <v>6.366101586386233E-08</v>
      </c>
      <c r="W410" s="25">
        <f t="shared" si="124"/>
        <v>0.40032012762821984</v>
      </c>
      <c r="X410" s="1">
        <f t="shared" si="125"/>
        <v>4.415846233295829E-07</v>
      </c>
      <c r="Y410" s="1">
        <f t="shared" si="126"/>
        <v>2.5484785995563494E-08</v>
      </c>
      <c r="Z410" s="25">
        <f t="shared" si="127"/>
        <v>2.5484785995563497E-08</v>
      </c>
      <c r="AA410" s="25">
        <f t="shared" si="129"/>
        <v>0.00010987898465747514</v>
      </c>
      <c r="AB410" s="72">
        <f t="shared" si="130"/>
        <v>2.437460803301512E-06</v>
      </c>
      <c r="AC410" s="83">
        <f t="shared" si="128"/>
        <v>16700</v>
      </c>
      <c r="AD410" s="16"/>
      <c r="AJ410" s="13"/>
      <c r="AK410" s="13"/>
      <c r="AL410" s="13"/>
      <c r="AM410" s="13"/>
    </row>
    <row r="411" spans="11:39" ht="12.75">
      <c r="K411" s="16">
        <v>16800</v>
      </c>
      <c r="L411" s="27">
        <f t="shared" si="114"/>
        <v>0.2260178700744377</v>
      </c>
      <c r="M411" s="17">
        <f t="shared" si="115"/>
        <v>1.094500949780182E-06</v>
      </c>
      <c r="N411" s="28">
        <f t="shared" si="116"/>
        <v>1.9580004059931454E-09</v>
      </c>
      <c r="O411" s="25">
        <f t="shared" si="117"/>
        <v>49966.49329115374</v>
      </c>
      <c r="P411" s="25">
        <f t="shared" si="118"/>
        <v>1</v>
      </c>
      <c r="Q411" s="25">
        <f t="shared" si="119"/>
        <v>1.094500949780182E-06</v>
      </c>
      <c r="R411" s="28">
        <f t="shared" si="113"/>
        <v>1</v>
      </c>
      <c r="S411" s="25">
        <f t="shared" si="120"/>
        <v>1.094500949780182E-06</v>
      </c>
      <c r="T411" s="25">
        <f t="shared" si="121"/>
        <v>1.094500949780182E-06</v>
      </c>
      <c r="U411" s="28">
        <f t="shared" si="122"/>
        <v>0.05398224398434426</v>
      </c>
      <c r="V411" s="17">
        <f t="shared" si="123"/>
        <v>5.9083617312130306E-08</v>
      </c>
      <c r="W411" s="25">
        <f t="shared" si="124"/>
        <v>0.39375432867564764</v>
      </c>
      <c r="X411" s="1">
        <f t="shared" si="125"/>
        <v>4.309644867155543E-07</v>
      </c>
      <c r="Y411" s="1">
        <f t="shared" si="126"/>
        <v>2.3264430070466743E-08</v>
      </c>
      <c r="Z411" s="25">
        <f t="shared" si="127"/>
        <v>2.3264430070466743E-08</v>
      </c>
      <c r="AA411" s="25">
        <f t="shared" si="129"/>
        <v>0.00010902705499004313</v>
      </c>
      <c r="AB411" s="72">
        <f t="shared" si="130"/>
        <v>2.2205276626933807E-06</v>
      </c>
      <c r="AC411" s="83">
        <f t="shared" si="128"/>
        <v>16800</v>
      </c>
      <c r="AD411" s="16"/>
      <c r="AJ411" s="13"/>
      <c r="AK411" s="13"/>
      <c r="AL411" s="13"/>
      <c r="AM411" s="13"/>
    </row>
    <row r="412" spans="11:39" ht="12.75">
      <c r="K412" s="16">
        <v>16900</v>
      </c>
      <c r="L412" s="27">
        <f t="shared" si="114"/>
        <v>0.2259088439848345</v>
      </c>
      <c r="M412" s="17">
        <f t="shared" si="115"/>
        <v>1.086040150020681E-06</v>
      </c>
      <c r="N412" s="28">
        <f t="shared" si="116"/>
        <v>1.926078885565137E-09</v>
      </c>
      <c r="O412" s="25">
        <f t="shared" si="117"/>
        <v>50794.6039403401</v>
      </c>
      <c r="P412" s="25">
        <f t="shared" si="118"/>
        <v>1</v>
      </c>
      <c r="Q412" s="25">
        <f t="shared" si="119"/>
        <v>1.086040150020681E-06</v>
      </c>
      <c r="R412" s="28">
        <f t="shared" si="113"/>
        <v>1</v>
      </c>
      <c r="S412" s="25">
        <f t="shared" si="120"/>
        <v>1.086040150020681E-06</v>
      </c>
      <c r="T412" s="25">
        <f t="shared" si="121"/>
        <v>1.086040150020681E-06</v>
      </c>
      <c r="U412" s="28">
        <f t="shared" si="122"/>
        <v>0.050268855436215176</v>
      </c>
      <c r="V412" s="17">
        <f t="shared" si="123"/>
        <v>5.4593995299315054E-08</v>
      </c>
      <c r="W412" s="25">
        <f t="shared" si="124"/>
        <v>0.3873342309436395</v>
      </c>
      <c r="X412" s="1">
        <f t="shared" si="125"/>
        <v>4.2066052628217533E-07</v>
      </c>
      <c r="Y412" s="1">
        <f t="shared" si="126"/>
        <v>2.1146123183400867E-08</v>
      </c>
      <c r="Z412" s="25">
        <f t="shared" si="127"/>
        <v>2.1146123183400867E-08</v>
      </c>
      <c r="AA412" s="25">
        <f t="shared" si="129"/>
        <v>0.00010818671102962878</v>
      </c>
      <c r="AB412" s="72">
        <f t="shared" si="130"/>
        <v>2.0135682564481835E-06</v>
      </c>
      <c r="AC412" s="83">
        <f t="shared" si="128"/>
        <v>16900</v>
      </c>
      <c r="AD412" s="16"/>
      <c r="AJ412" s="13"/>
      <c r="AK412" s="13"/>
      <c r="AL412" s="13"/>
      <c r="AM412" s="13"/>
    </row>
    <row r="413" spans="11:39" ht="12.75">
      <c r="K413" s="16">
        <v>17000</v>
      </c>
      <c r="L413" s="27">
        <f t="shared" si="114"/>
        <v>0.22580065822048676</v>
      </c>
      <c r="M413" s="17">
        <f t="shared" si="115"/>
        <v>1.0776940705718946E-06</v>
      </c>
      <c r="N413" s="28">
        <f t="shared" si="116"/>
        <v>1.894861488416941E-09</v>
      </c>
      <c r="O413" s="25">
        <f t="shared" si="117"/>
        <v>51631.433087950085</v>
      </c>
      <c r="P413" s="25">
        <f t="shared" si="118"/>
        <v>1</v>
      </c>
      <c r="Q413" s="25">
        <f t="shared" si="119"/>
        <v>1.0776940705718946E-06</v>
      </c>
      <c r="R413" s="28">
        <f t="shared" si="113"/>
        <v>1</v>
      </c>
      <c r="S413" s="25">
        <f t="shared" si="120"/>
        <v>1.0776940705718946E-06</v>
      </c>
      <c r="T413" s="25">
        <f t="shared" si="121"/>
        <v>1.0776940705718946E-06</v>
      </c>
      <c r="U413" s="28">
        <f t="shared" si="122"/>
        <v>0.046571787289950706</v>
      </c>
      <c r="V413" s="17">
        <f t="shared" si="123"/>
        <v>5.0190139018315396E-08</v>
      </c>
      <c r="W413" s="25">
        <f t="shared" si="124"/>
        <v>0.3810557675200623</v>
      </c>
      <c r="X413" s="1">
        <f t="shared" si="125"/>
        <v>4.1066154121359347E-07</v>
      </c>
      <c r="Y413" s="1">
        <f t="shared" si="126"/>
        <v>1.91252419455628E-08</v>
      </c>
      <c r="Z413" s="25">
        <f t="shared" si="127"/>
        <v>1.91252419455628E-08</v>
      </c>
      <c r="AA413" s="25">
        <f t="shared" si="129"/>
        <v>0.00010735772828425739</v>
      </c>
      <c r="AB413" s="72">
        <f t="shared" si="130"/>
        <v>1.8161314242533009E-06</v>
      </c>
      <c r="AC413" s="83">
        <f t="shared" si="128"/>
        <v>17000</v>
      </c>
      <c r="AD413" s="16"/>
      <c r="AJ413" s="13"/>
      <c r="AK413" s="13"/>
      <c r="AL413" s="13"/>
      <c r="AM413" s="13"/>
    </row>
    <row r="414" spans="11:39" ht="12.75">
      <c r="K414" s="16">
        <v>17100</v>
      </c>
      <c r="L414" s="27">
        <f t="shared" si="114"/>
        <v>0.22569330142064864</v>
      </c>
      <c r="M414" s="17">
        <f t="shared" si="115"/>
        <v>1.0694604951132532E-06</v>
      </c>
      <c r="N414" s="28">
        <f t="shared" si="116"/>
        <v>1.864328678171173E-09</v>
      </c>
      <c r="O414" s="25">
        <f t="shared" si="117"/>
        <v>52477.02043939172</v>
      </c>
      <c r="P414" s="25">
        <f t="shared" si="118"/>
        <v>1</v>
      </c>
      <c r="Q414" s="25">
        <f t="shared" si="119"/>
        <v>1.0694604951132532E-06</v>
      </c>
      <c r="R414" s="28">
        <f t="shared" si="113"/>
        <v>1</v>
      </c>
      <c r="S414" s="25">
        <f t="shared" si="120"/>
        <v>1.0694604951132532E-06</v>
      </c>
      <c r="T414" s="25">
        <f t="shared" si="121"/>
        <v>1.0694604951132532E-06</v>
      </c>
      <c r="U414" s="28">
        <f t="shared" si="122"/>
        <v>0.042890872444294015</v>
      </c>
      <c r="V414" s="17">
        <f t="shared" si="123"/>
        <v>4.587009368011407E-08</v>
      </c>
      <c r="W414" s="25">
        <f t="shared" si="124"/>
        <v>0.374915008010083</v>
      </c>
      <c r="X414" s="1">
        <f t="shared" si="125"/>
        <v>4.0095679009185264E-07</v>
      </c>
      <c r="Y414" s="1">
        <f t="shared" si="126"/>
        <v>1.7197386539503222E-08</v>
      </c>
      <c r="Z414" s="25">
        <f t="shared" si="127"/>
        <v>1.7197386539503222E-08</v>
      </c>
      <c r="AA414" s="25">
        <f t="shared" si="129"/>
        <v>0.00010653988789365278</v>
      </c>
      <c r="AB414" s="72">
        <f t="shared" si="130"/>
        <v>1.6277877761213381E-06</v>
      </c>
      <c r="AC414" s="83">
        <f t="shared" si="128"/>
        <v>17100</v>
      </c>
      <c r="AD414" s="16"/>
      <c r="AJ414" s="13"/>
      <c r="AK414" s="13"/>
      <c r="AL414" s="13"/>
      <c r="AM414" s="13"/>
    </row>
    <row r="415" spans="11:39" ht="12.75">
      <c r="K415" s="16">
        <v>17200</v>
      </c>
      <c r="L415" s="27">
        <f t="shared" si="114"/>
        <v>0.22558676244342027</v>
      </c>
      <c r="M415" s="17">
        <f t="shared" si="115"/>
        <v>1.0613372627598027E-06</v>
      </c>
      <c r="N415" s="28">
        <f t="shared" si="116"/>
        <v>1.8344615702853532E-09</v>
      </c>
      <c r="O415" s="25">
        <f t="shared" si="117"/>
        <v>53331.40564776972</v>
      </c>
      <c r="P415" s="25">
        <f t="shared" si="118"/>
        <v>1</v>
      </c>
      <c r="Q415" s="25">
        <f t="shared" si="119"/>
        <v>1.0613372627598027E-06</v>
      </c>
      <c r="R415" s="28">
        <f t="shared" si="113"/>
        <v>1</v>
      </c>
      <c r="S415" s="25">
        <f t="shared" si="120"/>
        <v>1.0613372627598027E-06</v>
      </c>
      <c r="T415" s="25">
        <f t="shared" si="121"/>
        <v>1.0613372627598027E-06</v>
      </c>
      <c r="U415" s="28">
        <f t="shared" si="122"/>
        <v>0.03922594647401212</v>
      </c>
      <c r="V415" s="17">
        <f t="shared" si="123"/>
        <v>4.163195865989056E-08</v>
      </c>
      <c r="W415" s="25">
        <f t="shared" si="124"/>
        <v>0.36890815319050174</v>
      </c>
      <c r="X415" s="1">
        <f t="shared" si="125"/>
        <v>3.915359695169811E-07</v>
      </c>
      <c r="Y415" s="1">
        <f t="shared" si="126"/>
        <v>1.535836898292354E-08</v>
      </c>
      <c r="Z415" s="25">
        <f t="shared" si="127"/>
        <v>1.535836898292354E-08</v>
      </c>
      <c r="AA415" s="25">
        <f t="shared" si="129"/>
        <v>0.00010573297645617499</v>
      </c>
      <c r="AB415" s="72">
        <f t="shared" si="130"/>
        <v>1.4481285522610327E-06</v>
      </c>
      <c r="AC415" s="83">
        <f t="shared" si="128"/>
        <v>17200</v>
      </c>
      <c r="AD415" s="16"/>
      <c r="AJ415" s="13"/>
      <c r="AK415" s="13"/>
      <c r="AL415" s="13"/>
      <c r="AM415" s="13"/>
    </row>
    <row r="416" spans="11:39" ht="12.75">
      <c r="K416" s="16">
        <v>17300</v>
      </c>
      <c r="L416" s="27">
        <f t="shared" si="114"/>
        <v>0.22548103036028935</v>
      </c>
      <c r="M416" s="17">
        <f t="shared" si="115"/>
        <v>1.0533222663636971E-06</v>
      </c>
      <c r="N416" s="28">
        <f t="shared" si="116"/>
        <v>1.8052419068246125E-09</v>
      </c>
      <c r="O416" s="25">
        <f t="shared" si="117"/>
        <v>54194.628310076034</v>
      </c>
      <c r="P416" s="25">
        <f t="shared" si="118"/>
        <v>1</v>
      </c>
      <c r="Q416" s="25">
        <f t="shared" si="119"/>
        <v>1.0533222663636971E-06</v>
      </c>
      <c r="R416" s="28">
        <f t="shared" si="113"/>
        <v>1</v>
      </c>
      <c r="S416" s="25">
        <f t="shared" si="120"/>
        <v>1.0533222663636971E-06</v>
      </c>
      <c r="T416" s="25">
        <f t="shared" si="121"/>
        <v>1.0533222663636971E-06</v>
      </c>
      <c r="U416" s="28">
        <f t="shared" si="122"/>
        <v>0.035576847571771264</v>
      </c>
      <c r="V416" s="17">
        <f t="shared" si="123"/>
        <v>3.7473885714373904E-08</v>
      </c>
      <c r="W416" s="25">
        <f t="shared" si="124"/>
        <v>0.36303152990294063</v>
      </c>
      <c r="X416" s="1">
        <f t="shared" si="125"/>
        <v>3.823891938388457E-07</v>
      </c>
      <c r="Y416" s="1">
        <f t="shared" si="126"/>
        <v>1.3604202062297108E-08</v>
      </c>
      <c r="Z416" s="25">
        <f t="shared" si="127"/>
        <v>1.360420206229711E-08</v>
      </c>
      <c r="AA416" s="25">
        <f t="shared" si="129"/>
        <v>0.00010493678586204243</v>
      </c>
      <c r="AB416" s="72">
        <f t="shared" si="130"/>
        <v>1.2767645478583417E-06</v>
      </c>
      <c r="AC416" s="83">
        <f t="shared" si="128"/>
        <v>17300</v>
      </c>
      <c r="AD416" s="16"/>
      <c r="AJ416" s="13"/>
      <c r="AK416" s="13"/>
      <c r="AL416" s="13"/>
      <c r="AM416" s="13"/>
    </row>
    <row r="417" spans="11:39" ht="12.75">
      <c r="K417" s="16">
        <v>17400</v>
      </c>
      <c r="L417" s="27">
        <f t="shared" si="114"/>
        <v>0.22537609445084</v>
      </c>
      <c r="M417" s="17">
        <f t="shared" si="115"/>
        <v>1.0454134508771516E-06</v>
      </c>
      <c r="N417" s="28">
        <f t="shared" si="116"/>
        <v>1.776652032086878E-09</v>
      </c>
      <c r="O417" s="25">
        <f t="shared" si="117"/>
        <v>55066.727971045206</v>
      </c>
      <c r="P417" s="25">
        <f t="shared" si="118"/>
        <v>1</v>
      </c>
      <c r="Q417" s="25">
        <f t="shared" si="119"/>
        <v>1.0454134508771516E-06</v>
      </c>
      <c r="R417" s="28">
        <f t="shared" si="113"/>
        <v>1</v>
      </c>
      <c r="S417" s="25">
        <f t="shared" si="120"/>
        <v>1.0454134508771516E-06</v>
      </c>
      <c r="T417" s="25">
        <f t="shared" si="121"/>
        <v>1.0454134508771516E-06</v>
      </c>
      <c r="U417" s="28">
        <f t="shared" si="122"/>
        <v>0.031943416491595045</v>
      </c>
      <c r="V417" s="17">
        <f t="shared" si="123"/>
        <v>3.339407726728449E-08</v>
      </c>
      <c r="W417" s="25">
        <f t="shared" si="124"/>
        <v>0.35728158617391637</v>
      </c>
      <c r="X417" s="1">
        <f t="shared" si="125"/>
        <v>3.7350697593693634E-07</v>
      </c>
      <c r="Y417" s="1">
        <f t="shared" si="126"/>
        <v>1.1931088894869725E-08</v>
      </c>
      <c r="Z417" s="25">
        <f t="shared" si="127"/>
        <v>1.1931088894869726E-08</v>
      </c>
      <c r="AA417" s="25">
        <f t="shared" si="129"/>
        <v>0.00010415111313257464</v>
      </c>
      <c r="AB417" s="72">
        <f t="shared" si="130"/>
        <v>1.1133250987622983E-06</v>
      </c>
      <c r="AC417" s="83">
        <f t="shared" si="128"/>
        <v>17400</v>
      </c>
      <c r="AD417" s="16"/>
      <c r="AJ417" s="13"/>
      <c r="AK417" s="13"/>
      <c r="AL417" s="13"/>
      <c r="AM417" s="13"/>
    </row>
    <row r="418" spans="11:39" ht="12.75">
      <c r="K418" s="16">
        <v>17500</v>
      </c>
      <c r="L418" s="27">
        <f t="shared" si="114"/>
        <v>0.22527194419762223</v>
      </c>
      <c r="M418" s="17">
        <f t="shared" si="115"/>
        <v>1.037608811774341E-06</v>
      </c>
      <c r="N418" s="28">
        <f t="shared" si="116"/>
        <v>1.7486748693936126E-09</v>
      </c>
      <c r="O418" s="25">
        <f t="shared" si="117"/>
        <v>55947.7441247033</v>
      </c>
      <c r="P418" s="25">
        <f t="shared" si="118"/>
        <v>1</v>
      </c>
      <c r="Q418" s="25">
        <f t="shared" si="119"/>
        <v>1.037608811774341E-06</v>
      </c>
      <c r="R418" s="28">
        <f t="shared" si="113"/>
        <v>1</v>
      </c>
      <c r="S418" s="25">
        <f t="shared" si="120"/>
        <v>1.037608811774341E-06</v>
      </c>
      <c r="T418" s="25">
        <f t="shared" si="121"/>
        <v>1.037608811774341E-06</v>
      </c>
      <c r="U418" s="28">
        <f t="shared" si="122"/>
        <v>0.02832549649385907</v>
      </c>
      <c r="V418" s="17">
        <f t="shared" si="123"/>
        <v>2.939078475991137E-08</v>
      </c>
      <c r="W418" s="25">
        <f t="shared" si="124"/>
        <v>0.351654886550481</v>
      </c>
      <c r="X418" s="1">
        <f t="shared" si="125"/>
        <v>3.6488020898828526E-07</v>
      </c>
      <c r="Y418" s="1">
        <f t="shared" si="126"/>
        <v>1.0335413080376237E-08</v>
      </c>
      <c r="Z418" s="25">
        <f t="shared" si="127"/>
        <v>1.0335413080376239E-08</v>
      </c>
      <c r="AA418" s="25">
        <f t="shared" si="129"/>
        <v>0.0001033757602652051</v>
      </c>
      <c r="AB418" s="72">
        <f t="shared" si="130"/>
        <v>9.57457124337677E-07</v>
      </c>
      <c r="AC418" s="83">
        <f t="shared" si="128"/>
        <v>17500</v>
      </c>
      <c r="AD418" s="16"/>
      <c r="AJ418" s="13"/>
      <c r="AK418" s="13"/>
      <c r="AL418" s="13"/>
      <c r="AM418" s="13"/>
    </row>
    <row r="419" spans="11:39" ht="12.75">
      <c r="K419" s="16">
        <v>17600</v>
      </c>
      <c r="L419" s="27">
        <f t="shared" si="114"/>
        <v>0.225168569281176</v>
      </c>
      <c r="M419" s="17">
        <f t="shared" si="115"/>
        <v>1.0299063935297612E-06</v>
      </c>
      <c r="N419" s="28">
        <f t="shared" si="116"/>
        <v>1.7212938990242527E-09</v>
      </c>
      <c r="O419" s="25">
        <f t="shared" si="117"/>
        <v>56837.71621196824</v>
      </c>
      <c r="P419" s="25">
        <f t="shared" si="118"/>
        <v>1</v>
      </c>
      <c r="Q419" s="25">
        <f t="shared" si="119"/>
        <v>1.0299063935297612E-06</v>
      </c>
      <c r="R419" s="28">
        <f t="shared" si="113"/>
        <v>1</v>
      </c>
      <c r="S419" s="25">
        <f t="shared" si="120"/>
        <v>1.0299063935297612E-06</v>
      </c>
      <c r="T419" s="25">
        <f t="shared" si="121"/>
        <v>1.0299063935297612E-06</v>
      </c>
      <c r="U419" s="28">
        <f t="shared" si="122"/>
        <v>0.024722933291783544</v>
      </c>
      <c r="V419" s="17">
        <f t="shared" si="123"/>
        <v>2.5462307064017657E-08</v>
      </c>
      <c r="W419" s="25">
        <f t="shared" si="124"/>
        <v>0.34614810764074555</v>
      </c>
      <c r="X419" s="1">
        <f t="shared" si="125"/>
        <v>3.565001491674318E-07</v>
      </c>
      <c r="Y419" s="1">
        <f t="shared" si="126"/>
        <v>8.8137294063773E-09</v>
      </c>
      <c r="Z419" s="25">
        <f t="shared" si="127"/>
        <v>8.8137294063773E-09</v>
      </c>
      <c r="AA419" s="25">
        <f t="shared" si="129"/>
        <v>0.0001026105340840264</v>
      </c>
      <c r="AB419" s="72">
        <f t="shared" si="130"/>
        <v>8.088242239934334E-07</v>
      </c>
      <c r="AC419" s="83">
        <f t="shared" si="128"/>
        <v>17600</v>
      </c>
      <c r="AD419" s="16"/>
      <c r="AJ419" s="13"/>
      <c r="AK419" s="13"/>
      <c r="AL419" s="13"/>
      <c r="AM419" s="13"/>
    </row>
    <row r="420" spans="11:39" ht="12.75">
      <c r="K420" s="16">
        <v>17700</v>
      </c>
      <c r="L420" s="27">
        <f t="shared" si="114"/>
        <v>0.2250659595752053</v>
      </c>
      <c r="M420" s="17">
        <f t="shared" si="115"/>
        <v>1.0223042881507666E-06</v>
      </c>
      <c r="N420" s="28">
        <f t="shared" si="116"/>
        <v>1.694493137024337E-09</v>
      </c>
      <c r="O420" s="25">
        <f t="shared" si="117"/>
        <v>57736.683620883654</v>
      </c>
      <c r="P420" s="25">
        <f t="shared" si="118"/>
        <v>1</v>
      </c>
      <c r="Q420" s="25">
        <f t="shared" si="119"/>
        <v>1.0223042881507666E-06</v>
      </c>
      <c r="R420" s="28">
        <f t="shared" si="113"/>
        <v>1</v>
      </c>
      <c r="S420" s="25">
        <f t="shared" si="120"/>
        <v>1.0223042881507666E-06</v>
      </c>
      <c r="T420" s="25">
        <f t="shared" si="121"/>
        <v>1.0223042881507666E-06</v>
      </c>
      <c r="U420" s="28">
        <f t="shared" si="122"/>
        <v>0.021135574999350037</v>
      </c>
      <c r="V420" s="17">
        <f t="shared" si="123"/>
        <v>2.160698895436768E-08</v>
      </c>
      <c r="W420" s="25">
        <f t="shared" si="124"/>
        <v>0.340758033849184</v>
      </c>
      <c r="X420" s="1">
        <f t="shared" si="125"/>
        <v>3.483583992258449E-07</v>
      </c>
      <c r="Y420" s="1">
        <f t="shared" si="126"/>
        <v>7.362755073491366E-09</v>
      </c>
      <c r="Z420" s="25">
        <f t="shared" si="127"/>
        <v>7.362755073491368E-09</v>
      </c>
      <c r="AA420" s="25">
        <f t="shared" si="129"/>
        <v>0.00010185524609563936</v>
      </c>
      <c r="AB420" s="72">
        <f t="shared" si="130"/>
        <v>6.671058241261215E-07</v>
      </c>
      <c r="AC420" s="83">
        <f t="shared" si="128"/>
        <v>17700</v>
      </c>
      <c r="AD420" s="16"/>
      <c r="AJ420" s="13"/>
      <c r="AK420" s="13"/>
      <c r="AL420" s="13"/>
      <c r="AM420" s="13"/>
    </row>
    <row r="421" spans="11:39" ht="12.75">
      <c r="K421" s="16">
        <v>17800</v>
      </c>
      <c r="L421" s="27">
        <f t="shared" si="114"/>
        <v>0.2249641051418959</v>
      </c>
      <c r="M421" s="17">
        <f t="shared" si="115"/>
        <v>1.0148006337620204E-06</v>
      </c>
      <c r="N421" s="28">
        <f t="shared" si="116"/>
        <v>1.668257114830144E-09</v>
      </c>
      <c r="O421" s="25">
        <f t="shared" si="117"/>
        <v>58644.6856904872</v>
      </c>
      <c r="P421" s="25">
        <f t="shared" si="118"/>
        <v>1</v>
      </c>
      <c r="Q421" s="25">
        <f t="shared" si="119"/>
        <v>1.0148006337620204E-06</v>
      </c>
      <c r="R421" s="28">
        <f t="shared" si="113"/>
        <v>1</v>
      </c>
      <c r="S421" s="25">
        <f t="shared" si="120"/>
        <v>1.0148006337620204E-06</v>
      </c>
      <c r="T421" s="25">
        <f t="shared" si="121"/>
        <v>1.0148006337620204E-06</v>
      </c>
      <c r="U421" s="28">
        <f t="shared" si="122"/>
        <v>0.017563272080624248</v>
      </c>
      <c r="V421" s="17">
        <f t="shared" si="123"/>
        <v>1.7823219638352286E-08</v>
      </c>
      <c r="W421" s="25">
        <f t="shared" si="124"/>
        <v>0.3354815532971707</v>
      </c>
      <c r="X421" s="1">
        <f t="shared" si="125"/>
        <v>3.4044689290143587E-07</v>
      </c>
      <c r="Y421" s="1">
        <f t="shared" si="126"/>
        <v>5.9793614090310615E-09</v>
      </c>
      <c r="Z421" s="25">
        <f t="shared" si="127"/>
        <v>5.979361409031062E-09</v>
      </c>
      <c r="AA421" s="25">
        <f t="shared" si="129"/>
        <v>0.00010110971235008983</v>
      </c>
      <c r="AB421" s="72">
        <f t="shared" si="130"/>
        <v>5.319963724313737E-07</v>
      </c>
      <c r="AC421" s="83">
        <f t="shared" si="128"/>
        <v>17800</v>
      </c>
      <c r="AD421" s="16"/>
      <c r="AJ421" s="13"/>
      <c r="AK421" s="13"/>
      <c r="AL421" s="13"/>
      <c r="AM421" s="13"/>
    </row>
    <row r="422" spans="11:39" ht="12.75">
      <c r="K422" s="16">
        <v>17900</v>
      </c>
      <c r="L422" s="27">
        <f t="shared" si="114"/>
        <v>0.2248629962273723</v>
      </c>
      <c r="M422" s="17">
        <f t="shared" si="115"/>
        <v>1.0073936132397759E-06</v>
      </c>
      <c r="N422" s="28">
        <f t="shared" si="116"/>
        <v>1.6425708600001521E-09</v>
      </c>
      <c r="O422" s="25">
        <f t="shared" si="117"/>
        <v>59561.76170696449</v>
      </c>
      <c r="P422" s="25">
        <f t="shared" si="118"/>
        <v>1</v>
      </c>
      <c r="Q422" s="25">
        <f t="shared" si="119"/>
        <v>1.0073936132397759E-06</v>
      </c>
      <c r="R422" s="28">
        <f t="shared" si="113"/>
        <v>1</v>
      </c>
      <c r="S422" s="25">
        <f t="shared" si="120"/>
        <v>1.0073936132397759E-06</v>
      </c>
      <c r="T422" s="25">
        <f t="shared" si="121"/>
        <v>1.0073936132397759E-06</v>
      </c>
      <c r="U422" s="28">
        <f t="shared" si="122"/>
        <v>0.014005877300426128</v>
      </c>
      <c r="V422" s="17">
        <f t="shared" si="123"/>
        <v>1.4109431340269234E-08</v>
      </c>
      <c r="W422" s="25">
        <f t="shared" si="124"/>
        <v>0.33031565391971923</v>
      </c>
      <c r="X422" s="1">
        <f t="shared" si="125"/>
        <v>3.327578801118453E-07</v>
      </c>
      <c r="Y422" s="1">
        <f t="shared" si="126"/>
        <v>4.660566039596413E-09</v>
      </c>
      <c r="Z422" s="25">
        <f t="shared" si="127"/>
        <v>4.660566039596413E-09</v>
      </c>
      <c r="AA422" s="25">
        <f t="shared" si="129"/>
        <v>0.00010037375330668588</v>
      </c>
      <c r="AB422" s="72">
        <f t="shared" si="130"/>
        <v>4.0320457673444404E-07</v>
      </c>
      <c r="AC422" s="83">
        <f t="shared" si="128"/>
        <v>17900</v>
      </c>
      <c r="AD422" s="16"/>
      <c r="AJ422" s="13"/>
      <c r="AK422" s="13"/>
      <c r="AL422" s="13"/>
      <c r="AM422" s="13"/>
    </row>
    <row r="423" spans="11:39" ht="12.75">
      <c r="K423" s="16">
        <v>18000</v>
      </c>
      <c r="L423" s="27">
        <f t="shared" si="114"/>
        <v>0.2247626232572889</v>
      </c>
      <c r="M423" s="17">
        <f t="shared" si="115"/>
        <v>1.0000814528939419E-06</v>
      </c>
      <c r="N423" s="28">
        <f t="shared" si="116"/>
        <v>1.617419877618486E-09</v>
      </c>
      <c r="O423" s="25">
        <f t="shared" si="117"/>
        <v>60487.950904984355</v>
      </c>
      <c r="P423" s="25">
        <f t="shared" si="118"/>
        <v>1</v>
      </c>
      <c r="Q423" s="25">
        <f t="shared" si="119"/>
        <v>1.0000814528939419E-06</v>
      </c>
      <c r="R423" s="28">
        <f t="shared" si="113"/>
        <v>1</v>
      </c>
      <c r="S423" s="25">
        <f t="shared" si="120"/>
        <v>1.0000814528939419E-06</v>
      </c>
      <c r="T423" s="25">
        <f t="shared" si="121"/>
        <v>1.0000814528939419E-06</v>
      </c>
      <c r="U423" s="28">
        <f t="shared" si="122"/>
        <v>0.010463245676291422</v>
      </c>
      <c r="V423" s="17">
        <f t="shared" si="123"/>
        <v>1.046409793793178E-08</v>
      </c>
      <c r="W423" s="25">
        <f t="shared" si="124"/>
        <v>0.3252574197298818</v>
      </c>
      <c r="X423" s="1">
        <f t="shared" si="125"/>
        <v>3.252839128879949E-07</v>
      </c>
      <c r="Y423" s="1">
        <f t="shared" si="126"/>
        <v>3.4035254950924676E-09</v>
      </c>
      <c r="Z423" s="25">
        <f t="shared" si="127"/>
        <v>3.4035254950924676E-09</v>
      </c>
      <c r="AA423" s="25">
        <f t="shared" si="129"/>
        <v>0.00029681677110091173</v>
      </c>
      <c r="AB423" s="72">
        <f t="shared" si="130"/>
        <v>5.105288242638701E-07</v>
      </c>
      <c r="AC423" s="83">
        <f t="shared" si="128"/>
        <v>18000</v>
      </c>
      <c r="AD423" s="16"/>
      <c r="AJ423" s="13"/>
      <c r="AK423" s="13"/>
      <c r="AL423" s="13"/>
      <c r="AM423" s="13"/>
    </row>
    <row r="424" spans="11:39" ht="12.75">
      <c r="K424" s="13">
        <v>18300</v>
      </c>
      <c r="L424" s="19">
        <f t="shared" si="114"/>
        <v>0.22446582687417654</v>
      </c>
      <c r="M424" s="13">
        <f t="shared" si="115"/>
        <v>9.786970211121363E-07</v>
      </c>
      <c r="N424" s="26">
        <f t="shared" si="116"/>
        <v>1.5450404099636192E-09</v>
      </c>
      <c r="O424" s="26">
        <f t="shared" si="117"/>
        <v>63321.589208424964</v>
      </c>
      <c r="P424" s="26">
        <f t="shared" si="118"/>
        <v>1</v>
      </c>
      <c r="Q424" s="26">
        <f t="shared" si="119"/>
        <v>9.786970211121363E-07</v>
      </c>
      <c r="R424" s="26">
        <f t="shared" si="113"/>
        <v>1</v>
      </c>
      <c r="S424" s="26">
        <f t="shared" si="120"/>
        <v>9.786970211121363E-07</v>
      </c>
      <c r="T424" s="26">
        <f t="shared" si="121"/>
        <v>9.786970211121363E-07</v>
      </c>
      <c r="U424" s="26">
        <f t="shared" si="122"/>
        <v>0</v>
      </c>
      <c r="V424" s="13">
        <f>U424*M424</f>
        <v>0</v>
      </c>
      <c r="W424" s="26">
        <f t="shared" si="124"/>
        <v>0.31070091554683854</v>
      </c>
      <c r="X424" s="13">
        <f t="shared" si="125"/>
        <v>3.040820605025043E-07</v>
      </c>
      <c r="Y424" s="13">
        <f t="shared" si="126"/>
        <v>0</v>
      </c>
      <c r="Z424" s="26">
        <f t="shared" si="127"/>
        <v>0</v>
      </c>
      <c r="AA424" s="25"/>
      <c r="AB424" s="72"/>
      <c r="AC424" s="82">
        <f t="shared" si="128"/>
        <v>18300</v>
      </c>
      <c r="AD424" s="13"/>
      <c r="AJ424" s="13"/>
      <c r="AK424" s="13"/>
      <c r="AL424" s="13"/>
      <c r="AM424" s="13"/>
    </row>
    <row r="425" spans="11:39" ht="12.75">
      <c r="K425" s="16">
        <v>18400</v>
      </c>
      <c r="L425" s="31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72"/>
      <c r="X425" s="16"/>
      <c r="Y425" s="16"/>
      <c r="Z425" s="16"/>
      <c r="AA425" s="25"/>
      <c r="AB425" s="72"/>
      <c r="AD425" s="13"/>
      <c r="AJ425" s="13"/>
      <c r="AK425" s="13"/>
      <c r="AL425" s="13"/>
      <c r="AM425" s="13"/>
    </row>
    <row r="426" spans="11:39" ht="12.75">
      <c r="K426" s="58"/>
      <c r="L426" s="58"/>
      <c r="M426" s="58"/>
      <c r="N426" s="58"/>
      <c r="O426" s="58"/>
      <c r="AD426" s="58"/>
      <c r="AJ426" s="13"/>
      <c r="AK426" s="13"/>
      <c r="AL426" s="13"/>
      <c r="AM426" s="13"/>
    </row>
    <row r="427" spans="11:39" ht="12.75">
      <c r="K427" s="53"/>
      <c r="L427" s="53"/>
      <c r="M427" s="53"/>
      <c r="N427" s="53"/>
      <c r="O427" s="58"/>
      <c r="Q427" s="12"/>
      <c r="R427" s="12"/>
      <c r="AD427" s="53"/>
      <c r="AJ427" s="13"/>
      <c r="AK427" s="13"/>
      <c r="AL427" s="13"/>
      <c r="AM427" s="13"/>
    </row>
    <row r="428" spans="11:39" ht="12.75">
      <c r="K428" s="58"/>
      <c r="L428" s="59"/>
      <c r="M428" s="60"/>
      <c r="N428" s="60"/>
      <c r="O428" s="58"/>
      <c r="AD428" s="58"/>
      <c r="AJ428" s="13"/>
      <c r="AK428" s="13"/>
      <c r="AL428" s="13"/>
      <c r="AM428" s="13"/>
    </row>
    <row r="429" spans="11:39" ht="12.75">
      <c r="K429" s="58"/>
      <c r="L429" s="59"/>
      <c r="M429" s="60"/>
      <c r="N429" s="60"/>
      <c r="O429" s="58"/>
      <c r="AD429" s="58"/>
      <c r="AJ429" s="13"/>
      <c r="AK429" s="13"/>
      <c r="AL429" s="13"/>
      <c r="AM429" s="13"/>
    </row>
    <row r="430" spans="11:39" ht="12.75">
      <c r="K430" s="58"/>
      <c r="L430" s="59"/>
      <c r="M430" s="60"/>
      <c r="N430" s="60"/>
      <c r="O430" s="58"/>
      <c r="AD430" s="58"/>
      <c r="AJ430" s="13"/>
      <c r="AK430" s="13"/>
      <c r="AL430" s="13"/>
      <c r="AM430" s="13"/>
    </row>
    <row r="431" spans="11:39" ht="12.75">
      <c r="K431" s="58"/>
      <c r="L431" s="59"/>
      <c r="M431" s="60"/>
      <c r="N431" s="60"/>
      <c r="O431" s="58"/>
      <c r="AC431" s="82"/>
      <c r="AD431" s="58"/>
      <c r="AJ431" s="13"/>
      <c r="AK431" s="13"/>
      <c r="AL431" s="13"/>
      <c r="AM431" s="13"/>
    </row>
    <row r="432" spans="11:39" ht="12.75">
      <c r="K432" s="58"/>
      <c r="L432" s="58"/>
      <c r="M432" s="58"/>
      <c r="N432" s="58"/>
      <c r="O432" s="58"/>
      <c r="AD432" s="58"/>
      <c r="AJ432" s="13"/>
      <c r="AK432" s="13"/>
      <c r="AL432" s="13"/>
      <c r="AM432" s="13"/>
    </row>
    <row r="433" spans="11:39" ht="12.75">
      <c r="K433" s="58"/>
      <c r="L433" s="58"/>
      <c r="M433" s="54"/>
      <c r="N433" s="54"/>
      <c r="O433" s="58"/>
      <c r="AD433" s="58"/>
      <c r="AJ433" s="13"/>
      <c r="AK433" s="13"/>
      <c r="AL433" s="13"/>
      <c r="AM433" s="13"/>
    </row>
    <row r="434" spans="11:39" ht="12.75">
      <c r="K434" s="58"/>
      <c r="L434" s="58"/>
      <c r="M434" s="58"/>
      <c r="N434" s="58"/>
      <c r="O434" s="58"/>
      <c r="AD434" s="58"/>
      <c r="AJ434" s="13"/>
      <c r="AK434" s="13"/>
      <c r="AL434" s="13"/>
      <c r="AM434" s="13"/>
    </row>
    <row r="435" spans="36:39" ht="12.75">
      <c r="AJ435" s="13"/>
      <c r="AK435" s="13"/>
      <c r="AL435" s="13"/>
      <c r="AM435" s="13"/>
    </row>
    <row r="436" spans="36:39" ht="12.75">
      <c r="AJ436" s="13"/>
      <c r="AK436" s="13"/>
      <c r="AL436" s="13"/>
      <c r="AM436" s="13"/>
    </row>
    <row r="437" spans="36:39" ht="12.75">
      <c r="AJ437" s="13"/>
      <c r="AK437" s="13"/>
      <c r="AL437" s="13"/>
      <c r="AM437" s="13"/>
    </row>
    <row r="438" spans="36:39" ht="12.75">
      <c r="AJ438" s="13"/>
      <c r="AK438" s="13"/>
      <c r="AL438" s="13"/>
      <c r="AM438" s="13"/>
    </row>
    <row r="439" spans="36:39" ht="12.75">
      <c r="AJ439" s="13"/>
      <c r="AK439" s="13"/>
      <c r="AL439" s="13"/>
      <c r="AM439" s="13"/>
    </row>
    <row r="440" spans="36:39" ht="12.75">
      <c r="AJ440" s="13"/>
      <c r="AK440" s="13"/>
      <c r="AL440" s="13"/>
      <c r="AM440" s="13"/>
    </row>
    <row r="441" spans="36:39" ht="12.75">
      <c r="AJ441" s="13"/>
      <c r="AK441" s="13"/>
      <c r="AL441" s="13"/>
      <c r="AM441" s="13"/>
    </row>
    <row r="442" spans="36:39" ht="12.75">
      <c r="AJ442" s="13"/>
      <c r="AK442" s="13"/>
      <c r="AL442" s="13"/>
      <c r="AM442" s="13"/>
    </row>
    <row r="443" spans="36:39" ht="12.75">
      <c r="AJ443" s="13"/>
      <c r="AK443" s="13"/>
      <c r="AL443" s="13"/>
      <c r="AM443" s="13"/>
    </row>
    <row r="444" spans="36:39" ht="12.75">
      <c r="AJ444" s="13"/>
      <c r="AK444" s="13"/>
      <c r="AL444" s="13"/>
      <c r="AM444" s="13"/>
    </row>
    <row r="445" spans="36:39" ht="12.75">
      <c r="AJ445" s="13"/>
      <c r="AK445" s="13"/>
      <c r="AL445" s="13"/>
      <c r="AM445" s="13"/>
    </row>
    <row r="446" spans="36:39" ht="12.75">
      <c r="AJ446" s="13"/>
      <c r="AK446" s="13"/>
      <c r="AL446" s="13"/>
      <c r="AM446" s="13"/>
    </row>
    <row r="447" spans="36:39" ht="12.75">
      <c r="AJ447" s="13"/>
      <c r="AK447" s="13"/>
      <c r="AL447" s="13"/>
      <c r="AM447" s="13"/>
    </row>
    <row r="448" spans="36:39" ht="12.75">
      <c r="AJ448" s="13"/>
      <c r="AK448" s="13"/>
      <c r="AL448" s="13"/>
      <c r="AM448" s="13"/>
    </row>
    <row r="459" spans="11:30" ht="12.75">
      <c r="K459" s="13"/>
      <c r="L459" s="13"/>
      <c r="O459" s="13"/>
      <c r="P459" s="13"/>
      <c r="Q459" s="13"/>
      <c r="R459" s="13"/>
      <c r="S459" s="13"/>
      <c r="T459" s="13"/>
      <c r="U459" s="12"/>
      <c r="AD459" s="13"/>
    </row>
    <row r="460" spans="12:21" ht="12.75">
      <c r="L460" s="16"/>
      <c r="M460" s="13"/>
      <c r="N460" s="13"/>
      <c r="O460" s="16"/>
      <c r="P460" s="16"/>
      <c r="Q460" s="16"/>
      <c r="R460" s="16"/>
      <c r="S460" s="16"/>
      <c r="T460" s="16"/>
      <c r="U460" s="12"/>
    </row>
    <row r="461" spans="12:21" ht="12.75">
      <c r="L461" s="16"/>
      <c r="M461" s="16"/>
      <c r="N461" s="16"/>
      <c r="O461" s="16"/>
      <c r="P461" s="16"/>
      <c r="Q461" s="16"/>
      <c r="R461" s="16"/>
      <c r="S461" s="16"/>
      <c r="T461" s="16"/>
      <c r="U461" s="12"/>
    </row>
    <row r="462" spans="12:21" ht="12.75">
      <c r="L462" s="16"/>
      <c r="M462" s="16"/>
      <c r="N462" s="16"/>
      <c r="O462" s="16"/>
      <c r="P462" s="16"/>
      <c r="Q462" s="16"/>
      <c r="R462" s="16"/>
      <c r="S462" s="16"/>
      <c r="T462" s="16"/>
      <c r="U462" s="12"/>
    </row>
    <row r="463" spans="12:21" ht="12.75">
      <c r="L463" s="16"/>
      <c r="M463" s="16"/>
      <c r="N463" s="16"/>
      <c r="O463" s="16"/>
      <c r="P463" s="16"/>
      <c r="Q463" s="16"/>
      <c r="R463" s="16"/>
      <c r="S463" s="16"/>
      <c r="T463" s="16"/>
      <c r="U463" s="12"/>
    </row>
    <row r="464" spans="12:21" ht="12.75">
      <c r="L464" s="16"/>
      <c r="M464" s="16"/>
      <c r="N464" s="16"/>
      <c r="O464" s="16"/>
      <c r="P464" s="16"/>
      <c r="Q464" s="16"/>
      <c r="R464" s="16"/>
      <c r="S464" s="16"/>
      <c r="T464" s="16"/>
      <c r="U464" s="12"/>
    </row>
    <row r="465" spans="12:29" ht="12.75">
      <c r="L465" s="16"/>
      <c r="M465" s="16"/>
      <c r="N465" s="16"/>
      <c r="O465" s="16"/>
      <c r="P465" s="16"/>
      <c r="Q465" s="16"/>
      <c r="R465" s="16"/>
      <c r="S465" s="16"/>
      <c r="T465" s="16"/>
      <c r="U465" s="12"/>
      <c r="AC465" s="82"/>
    </row>
    <row r="466" spans="12:21" ht="12.75">
      <c r="L466" s="16"/>
      <c r="M466" s="16"/>
      <c r="N466" s="16"/>
      <c r="O466" s="16"/>
      <c r="P466" s="16"/>
      <c r="Q466" s="16"/>
      <c r="R466" s="16"/>
      <c r="S466" s="16"/>
      <c r="T466" s="16"/>
      <c r="U466" s="12"/>
    </row>
    <row r="467" spans="12:21" ht="12.75">
      <c r="L467" s="16"/>
      <c r="M467" s="16"/>
      <c r="N467" s="16"/>
      <c r="O467" s="16"/>
      <c r="P467" s="16"/>
      <c r="Q467" s="16"/>
      <c r="R467" s="16"/>
      <c r="S467" s="16"/>
      <c r="T467" s="16"/>
      <c r="U467" s="12"/>
    </row>
    <row r="468" spans="12:21" ht="12.75">
      <c r="L468" s="16"/>
      <c r="M468" s="16"/>
      <c r="N468" s="16"/>
      <c r="O468" s="16"/>
      <c r="P468" s="16"/>
      <c r="Q468" s="16"/>
      <c r="R468" s="16"/>
      <c r="S468" s="16"/>
      <c r="T468" s="16"/>
      <c r="U468" s="12"/>
    </row>
    <row r="469" spans="12:21" ht="12.75">
      <c r="L469" s="16"/>
      <c r="M469" s="16"/>
      <c r="N469" s="16"/>
      <c r="O469" s="16"/>
      <c r="P469" s="16"/>
      <c r="Q469" s="16"/>
      <c r="R469" s="16"/>
      <c r="S469" s="16"/>
      <c r="T469" s="16"/>
      <c r="U469" s="12"/>
    </row>
    <row r="470" spans="12:21" ht="12.75">
      <c r="L470" s="16"/>
      <c r="M470" s="16"/>
      <c r="N470" s="16"/>
      <c r="O470" s="16"/>
      <c r="P470" s="16"/>
      <c r="Q470" s="16"/>
      <c r="R470" s="16"/>
      <c r="S470" s="16"/>
      <c r="T470" s="16"/>
      <c r="U470" s="12"/>
    </row>
    <row r="471" spans="12:21" ht="12.75">
      <c r="L471" s="16"/>
      <c r="M471" s="16"/>
      <c r="N471" s="16"/>
      <c r="O471" s="16"/>
      <c r="P471" s="16"/>
      <c r="Q471" s="16"/>
      <c r="R471" s="16"/>
      <c r="S471" s="16"/>
      <c r="T471" s="16"/>
      <c r="U471" s="12"/>
    </row>
    <row r="472" spans="12:21" ht="12.75">
      <c r="L472" s="16"/>
      <c r="M472" s="16"/>
      <c r="N472" s="16"/>
      <c r="O472" s="16"/>
      <c r="P472" s="16"/>
      <c r="Q472" s="16"/>
      <c r="R472" s="16"/>
      <c r="S472" s="16"/>
      <c r="T472" s="16"/>
      <c r="U472" s="12"/>
    </row>
    <row r="473" spans="12:21" ht="12.75">
      <c r="L473" s="16"/>
      <c r="M473" s="16"/>
      <c r="N473" s="16"/>
      <c r="O473" s="16"/>
      <c r="P473" s="16"/>
      <c r="Q473" s="16"/>
      <c r="R473" s="16"/>
      <c r="S473" s="16"/>
      <c r="T473" s="16"/>
      <c r="U473" s="12"/>
    </row>
    <row r="474" spans="12:21" ht="12.75">
      <c r="L474" s="16"/>
      <c r="M474" s="16"/>
      <c r="N474" s="16"/>
      <c r="O474" s="16"/>
      <c r="P474" s="16"/>
      <c r="Q474" s="16"/>
      <c r="R474" s="16"/>
      <c r="S474" s="16"/>
      <c r="T474" s="16"/>
      <c r="U474" s="12"/>
    </row>
    <row r="475" spans="12:21" ht="12.75">
      <c r="L475" s="16"/>
      <c r="M475" s="16"/>
      <c r="N475" s="16"/>
      <c r="O475" s="16"/>
      <c r="P475" s="16"/>
      <c r="Q475" s="16"/>
      <c r="R475" s="16"/>
      <c r="S475" s="16"/>
      <c r="T475" s="16"/>
      <c r="U475" s="12"/>
    </row>
    <row r="476" spans="12:21" ht="12.75">
      <c r="L476" s="16"/>
      <c r="M476" s="16"/>
      <c r="N476" s="16"/>
      <c r="O476" s="16"/>
      <c r="P476" s="16"/>
      <c r="Q476" s="16"/>
      <c r="R476" s="16"/>
      <c r="S476" s="16"/>
      <c r="T476" s="16"/>
      <c r="U476" s="12"/>
    </row>
    <row r="477" spans="12:21" ht="12.75">
      <c r="L477" s="16"/>
      <c r="M477" s="16"/>
      <c r="N477" s="16"/>
      <c r="O477" s="16"/>
      <c r="P477" s="16"/>
      <c r="Q477" s="16"/>
      <c r="R477" s="16"/>
      <c r="S477" s="16"/>
      <c r="T477" s="16"/>
      <c r="U477" s="12"/>
    </row>
    <row r="478" spans="12:21" ht="12.75">
      <c r="L478" s="16"/>
      <c r="M478" s="16"/>
      <c r="N478" s="16"/>
      <c r="O478" s="16"/>
      <c r="P478" s="16"/>
      <c r="Q478" s="16"/>
      <c r="R478" s="16"/>
      <c r="S478" s="16"/>
      <c r="T478" s="16"/>
      <c r="U478" s="12"/>
    </row>
    <row r="479" spans="12:21" ht="12.75">
      <c r="L479" s="16"/>
      <c r="M479" s="16"/>
      <c r="N479" s="16"/>
      <c r="O479" s="16"/>
      <c r="P479" s="16"/>
      <c r="Q479" s="16"/>
      <c r="R479" s="16"/>
      <c r="S479" s="16"/>
      <c r="T479" s="16"/>
      <c r="U479" s="12"/>
    </row>
    <row r="480" spans="12:21" ht="12.75">
      <c r="L480" s="16"/>
      <c r="M480" s="16"/>
      <c r="N480" s="16"/>
      <c r="O480" s="16"/>
      <c r="P480" s="16"/>
      <c r="Q480" s="16"/>
      <c r="R480" s="16"/>
      <c r="S480" s="16"/>
      <c r="T480" s="16"/>
      <c r="U480" s="12"/>
    </row>
    <row r="481" spans="12:21" ht="12.75">
      <c r="L481" s="16"/>
      <c r="M481" s="16"/>
      <c r="N481" s="16"/>
      <c r="O481" s="16"/>
      <c r="P481" s="16"/>
      <c r="Q481" s="16"/>
      <c r="R481" s="16"/>
      <c r="S481" s="16"/>
      <c r="T481" s="16"/>
      <c r="U481" s="12"/>
    </row>
    <row r="482" spans="12:21" ht="12.75">
      <c r="L482" s="16"/>
      <c r="M482" s="16"/>
      <c r="N482" s="16"/>
      <c r="O482" s="16"/>
      <c r="P482" s="16"/>
      <c r="Q482" s="16"/>
      <c r="R482" s="16"/>
      <c r="S482" s="16"/>
      <c r="T482" s="16"/>
      <c r="U482" s="12"/>
    </row>
    <row r="483" spans="12:21" ht="12.75">
      <c r="L483" s="16"/>
      <c r="M483" s="16"/>
      <c r="N483" s="16"/>
      <c r="O483" s="16"/>
      <c r="P483" s="16"/>
      <c r="Q483" s="16"/>
      <c r="R483" s="16"/>
      <c r="S483" s="16"/>
      <c r="T483" s="16"/>
      <c r="U483" s="12"/>
    </row>
    <row r="484" spans="12:21" ht="12.75">
      <c r="L484" s="16"/>
      <c r="M484" s="16"/>
      <c r="N484" s="16"/>
      <c r="O484" s="16"/>
      <c r="P484" s="16"/>
      <c r="Q484" s="16"/>
      <c r="R484" s="16"/>
      <c r="S484" s="16"/>
      <c r="T484" s="16"/>
      <c r="U484" s="12"/>
    </row>
    <row r="485" spans="12:21" ht="12.75">
      <c r="L485" s="16"/>
      <c r="M485" s="16"/>
      <c r="N485" s="16"/>
      <c r="O485" s="16"/>
      <c r="P485" s="16"/>
      <c r="Q485" s="16"/>
      <c r="R485" s="16"/>
      <c r="S485" s="16"/>
      <c r="T485" s="16"/>
      <c r="U485" s="12"/>
    </row>
    <row r="486" spans="12:21" ht="12.75">
      <c r="L486" s="16"/>
      <c r="M486" s="16"/>
      <c r="N486" s="16"/>
      <c r="O486" s="16"/>
      <c r="P486" s="16"/>
      <c r="Q486" s="16"/>
      <c r="R486" s="16"/>
      <c r="S486" s="16"/>
      <c r="T486" s="16"/>
      <c r="U486" s="12"/>
    </row>
    <row r="487" spans="12:21" ht="12.75">
      <c r="L487" s="16"/>
      <c r="M487" s="16"/>
      <c r="N487" s="16"/>
      <c r="O487" s="16"/>
      <c r="P487" s="16"/>
      <c r="Q487" s="16"/>
      <c r="R487" s="16"/>
      <c r="S487" s="16"/>
      <c r="T487" s="16"/>
      <c r="U487" s="12"/>
    </row>
    <row r="488" spans="12:21" ht="12.75">
      <c r="L488" s="16"/>
      <c r="M488" s="16"/>
      <c r="N488" s="16"/>
      <c r="O488" s="16"/>
      <c r="P488" s="16"/>
      <c r="Q488" s="16"/>
      <c r="R488" s="16"/>
      <c r="S488" s="16"/>
      <c r="T488" s="16"/>
      <c r="U488" s="12"/>
    </row>
    <row r="489" spans="12:21" ht="12.75">
      <c r="L489" s="16"/>
      <c r="M489" s="16"/>
      <c r="N489" s="16"/>
      <c r="O489" s="16"/>
      <c r="P489" s="16"/>
      <c r="Q489" s="16"/>
      <c r="R489" s="16"/>
      <c r="S489" s="16"/>
      <c r="T489" s="16"/>
      <c r="U489" s="12"/>
    </row>
    <row r="490" spans="12:20" ht="12.75">
      <c r="L490" s="13"/>
      <c r="M490" s="16"/>
      <c r="N490" s="16"/>
      <c r="O490" s="13"/>
      <c r="P490" s="13"/>
      <c r="Q490" s="13"/>
      <c r="R490" s="13"/>
      <c r="S490" s="13"/>
      <c r="T490" s="13"/>
    </row>
    <row r="491" spans="13:14" ht="12.75">
      <c r="M491" s="13"/>
      <c r="N491" s="13"/>
    </row>
    <row r="492" spans="19:21" ht="12.75">
      <c r="S492" s="3"/>
      <c r="T492" s="3"/>
      <c r="U492" s="3"/>
    </row>
    <row r="493" spans="11:30" ht="12.75">
      <c r="K493" s="13"/>
      <c r="L493" s="13"/>
      <c r="O493" s="13"/>
      <c r="P493" s="13"/>
      <c r="Q493" s="13"/>
      <c r="R493" s="12"/>
      <c r="AD493" s="13"/>
    </row>
    <row r="494" spans="12:18" ht="12.75">
      <c r="L494" s="16"/>
      <c r="M494" s="13"/>
      <c r="N494" s="13"/>
      <c r="O494" s="16"/>
      <c r="P494" s="16"/>
      <c r="Q494" s="16"/>
      <c r="R494" s="12"/>
    </row>
    <row r="495" spans="12:18" ht="12.75">
      <c r="L495" s="16"/>
      <c r="M495" s="16"/>
      <c r="N495" s="16"/>
      <c r="O495" s="16"/>
      <c r="P495" s="16"/>
      <c r="Q495" s="16"/>
      <c r="R495" s="12"/>
    </row>
    <row r="496" spans="12:18" ht="12.75">
      <c r="L496" s="16"/>
      <c r="M496" s="16"/>
      <c r="N496" s="16"/>
      <c r="O496" s="16"/>
      <c r="P496" s="16"/>
      <c r="Q496" s="16"/>
      <c r="R496" s="12"/>
    </row>
    <row r="497" spans="12:18" ht="12.75">
      <c r="L497" s="16"/>
      <c r="M497" s="16"/>
      <c r="N497" s="16"/>
      <c r="O497" s="16"/>
      <c r="P497" s="16"/>
      <c r="Q497" s="16"/>
      <c r="R497" s="12"/>
    </row>
    <row r="498" spans="12:18" ht="12.75">
      <c r="L498" s="16"/>
      <c r="M498" s="16"/>
      <c r="N498" s="16"/>
      <c r="O498" s="16"/>
      <c r="P498" s="16"/>
      <c r="Q498" s="16"/>
      <c r="R498" s="12"/>
    </row>
    <row r="499" spans="12:18" ht="12.75">
      <c r="L499" s="16"/>
      <c r="M499" s="16"/>
      <c r="N499" s="16"/>
      <c r="O499" s="16"/>
      <c r="P499" s="16"/>
      <c r="Q499" s="16"/>
      <c r="R499" s="12"/>
    </row>
    <row r="500" spans="12:18" ht="12.75">
      <c r="L500" s="16"/>
      <c r="M500" s="16"/>
      <c r="N500" s="16"/>
      <c r="O500" s="16"/>
      <c r="P500" s="16"/>
      <c r="Q500" s="16"/>
      <c r="R500" s="12"/>
    </row>
    <row r="501" spans="12:18" ht="12.75">
      <c r="L501" s="16"/>
      <c r="M501" s="16"/>
      <c r="N501" s="16"/>
      <c r="O501" s="16"/>
      <c r="P501" s="16"/>
      <c r="Q501" s="16"/>
      <c r="R501" s="12"/>
    </row>
    <row r="502" spans="12:18" ht="12.75">
      <c r="L502" s="16"/>
      <c r="M502" s="16"/>
      <c r="N502" s="16"/>
      <c r="O502" s="16"/>
      <c r="P502" s="16"/>
      <c r="Q502" s="16"/>
      <c r="R502" s="12"/>
    </row>
    <row r="503" spans="12:18" ht="12.75">
      <c r="L503" s="16"/>
      <c r="M503" s="16"/>
      <c r="N503" s="16"/>
      <c r="O503" s="16"/>
      <c r="P503" s="16"/>
      <c r="Q503" s="16"/>
      <c r="R503" s="12"/>
    </row>
    <row r="504" spans="12:18" ht="12.75">
      <c r="L504" s="16"/>
      <c r="M504" s="16"/>
      <c r="N504" s="16"/>
      <c r="O504" s="16"/>
      <c r="P504" s="16"/>
      <c r="Q504" s="16"/>
      <c r="R504" s="12"/>
    </row>
    <row r="505" spans="12:18" ht="12.75">
      <c r="L505" s="16"/>
      <c r="M505" s="16"/>
      <c r="N505" s="16"/>
      <c r="O505" s="16"/>
      <c r="P505" s="16"/>
      <c r="Q505" s="16"/>
      <c r="R505" s="12"/>
    </row>
    <row r="506" spans="12:18" ht="12.75">
      <c r="L506" s="16"/>
      <c r="M506" s="16"/>
      <c r="N506" s="16"/>
      <c r="O506" s="16"/>
      <c r="P506" s="16"/>
      <c r="Q506" s="16"/>
      <c r="R506" s="12"/>
    </row>
    <row r="507" spans="12:18" ht="12.75">
      <c r="L507" s="16"/>
      <c r="M507" s="16"/>
      <c r="N507" s="16"/>
      <c r="O507" s="16"/>
      <c r="P507" s="16"/>
      <c r="Q507" s="16"/>
      <c r="R507" s="12"/>
    </row>
    <row r="508" spans="12:18" ht="12.75">
      <c r="L508" s="16"/>
      <c r="M508" s="16"/>
      <c r="N508" s="16"/>
      <c r="O508" s="16"/>
      <c r="P508" s="16"/>
      <c r="Q508" s="16"/>
      <c r="R508" s="12"/>
    </row>
    <row r="509" spans="12:18" ht="12.75">
      <c r="L509" s="16"/>
      <c r="M509" s="16"/>
      <c r="N509" s="16"/>
      <c r="O509" s="16"/>
      <c r="P509" s="16"/>
      <c r="Q509" s="16"/>
      <c r="R509" s="12"/>
    </row>
    <row r="510" spans="12:18" ht="12.75">
      <c r="L510" s="16"/>
      <c r="M510" s="16"/>
      <c r="N510" s="16"/>
      <c r="O510" s="16"/>
      <c r="P510" s="16"/>
      <c r="Q510" s="16"/>
      <c r="R510" s="12"/>
    </row>
    <row r="511" spans="12:18" ht="12.75">
      <c r="L511" s="16"/>
      <c r="M511" s="16"/>
      <c r="N511" s="16"/>
      <c r="O511" s="16"/>
      <c r="P511" s="16"/>
      <c r="Q511" s="16"/>
      <c r="R511" s="12"/>
    </row>
    <row r="512" spans="12:18" ht="12.75">
      <c r="L512" s="16"/>
      <c r="M512" s="16"/>
      <c r="N512" s="16"/>
      <c r="O512" s="16"/>
      <c r="P512" s="16"/>
      <c r="Q512" s="16"/>
      <c r="R512" s="12"/>
    </row>
    <row r="513" spans="12:18" ht="12.75">
      <c r="L513" s="16"/>
      <c r="M513" s="16"/>
      <c r="N513" s="16"/>
      <c r="O513" s="16"/>
      <c r="P513" s="16"/>
      <c r="Q513" s="16"/>
      <c r="R513" s="12"/>
    </row>
    <row r="514" spans="12:18" ht="12.75">
      <c r="L514" s="16"/>
      <c r="M514" s="16"/>
      <c r="N514" s="16"/>
      <c r="O514" s="16"/>
      <c r="P514" s="16"/>
      <c r="Q514" s="16"/>
      <c r="R514" s="12"/>
    </row>
    <row r="515" spans="12:18" ht="12.75">
      <c r="L515" s="16"/>
      <c r="M515" s="16"/>
      <c r="N515" s="16"/>
      <c r="O515" s="16"/>
      <c r="P515" s="16"/>
      <c r="Q515" s="16"/>
      <c r="R515" s="12"/>
    </row>
    <row r="516" spans="12:18" ht="12.75">
      <c r="L516" s="16"/>
      <c r="M516" s="16"/>
      <c r="N516" s="16"/>
      <c r="O516" s="16"/>
      <c r="P516" s="16"/>
      <c r="Q516" s="16"/>
      <c r="R516" s="12"/>
    </row>
    <row r="517" spans="12:18" ht="12.75">
      <c r="L517" s="16"/>
      <c r="M517" s="16"/>
      <c r="N517" s="16"/>
      <c r="O517" s="16"/>
      <c r="P517" s="16"/>
      <c r="Q517" s="16"/>
      <c r="R517" s="12"/>
    </row>
    <row r="518" spans="12:18" ht="12.75">
      <c r="L518" s="16"/>
      <c r="M518" s="16"/>
      <c r="N518" s="16"/>
      <c r="O518" s="16"/>
      <c r="P518" s="16"/>
      <c r="Q518" s="16"/>
      <c r="R518" s="12"/>
    </row>
    <row r="519" spans="12:18" ht="12.75">
      <c r="L519" s="16"/>
      <c r="M519" s="16"/>
      <c r="N519" s="16"/>
      <c r="O519" s="16"/>
      <c r="P519" s="16"/>
      <c r="Q519" s="16"/>
      <c r="R519" s="12"/>
    </row>
    <row r="520" spans="12:18" ht="12.75">
      <c r="L520" s="16"/>
      <c r="M520" s="16"/>
      <c r="N520" s="16"/>
      <c r="O520" s="16"/>
      <c r="P520" s="16"/>
      <c r="Q520" s="16"/>
      <c r="R520" s="12"/>
    </row>
    <row r="521" spans="12:18" ht="12.75">
      <c r="L521" s="16"/>
      <c r="M521" s="16"/>
      <c r="N521" s="16"/>
      <c r="O521" s="16"/>
      <c r="P521" s="16"/>
      <c r="Q521" s="16"/>
      <c r="R521" s="12"/>
    </row>
    <row r="522" spans="12:18" ht="12.75">
      <c r="L522" s="16"/>
      <c r="M522" s="16"/>
      <c r="N522" s="16"/>
      <c r="O522" s="16"/>
      <c r="P522" s="16"/>
      <c r="Q522" s="16"/>
      <c r="R522" s="12"/>
    </row>
    <row r="523" spans="12:18" ht="12.75">
      <c r="L523" s="16"/>
      <c r="M523" s="16"/>
      <c r="N523" s="16"/>
      <c r="O523" s="16"/>
      <c r="P523" s="16"/>
      <c r="Q523" s="16"/>
      <c r="R523" s="12"/>
    </row>
    <row r="524" spans="12:18" ht="12.75">
      <c r="L524" s="16"/>
      <c r="M524" s="16"/>
      <c r="N524" s="16"/>
      <c r="O524" s="16"/>
      <c r="P524" s="16"/>
      <c r="Q524" s="16"/>
      <c r="R524" s="12"/>
    </row>
    <row r="525" spans="12:18" ht="12.75">
      <c r="L525" s="16"/>
      <c r="M525" s="16"/>
      <c r="N525" s="16"/>
      <c r="O525" s="16"/>
      <c r="P525" s="16"/>
      <c r="Q525" s="16"/>
      <c r="R525" s="12"/>
    </row>
    <row r="526" spans="12:18" ht="12.75">
      <c r="L526" s="16"/>
      <c r="M526" s="16"/>
      <c r="N526" s="16"/>
      <c r="O526" s="16"/>
      <c r="P526" s="16"/>
      <c r="Q526" s="16"/>
      <c r="R526" s="12"/>
    </row>
    <row r="527" spans="12:18" ht="12.75">
      <c r="L527" s="16"/>
      <c r="M527" s="16"/>
      <c r="N527" s="16"/>
      <c r="O527" s="16"/>
      <c r="P527" s="16"/>
      <c r="Q527" s="16"/>
      <c r="R527" s="12"/>
    </row>
    <row r="528" spans="12:18" ht="12.75">
      <c r="L528" s="16"/>
      <c r="M528" s="16"/>
      <c r="N528" s="16"/>
      <c r="O528" s="16"/>
      <c r="P528" s="16"/>
      <c r="Q528" s="16"/>
      <c r="R528" s="12"/>
    </row>
    <row r="529" spans="12:18" ht="12.75">
      <c r="L529" s="16"/>
      <c r="M529" s="16"/>
      <c r="N529" s="16"/>
      <c r="O529" s="16"/>
      <c r="P529" s="16"/>
      <c r="Q529" s="16"/>
      <c r="R529" s="12"/>
    </row>
    <row r="530" spans="12:18" ht="12.75">
      <c r="L530" s="16"/>
      <c r="M530" s="16"/>
      <c r="N530" s="16"/>
      <c r="O530" s="16"/>
      <c r="P530" s="16"/>
      <c r="Q530" s="16"/>
      <c r="R530" s="12"/>
    </row>
    <row r="531" spans="12:18" ht="12.75">
      <c r="L531" s="16"/>
      <c r="M531" s="16"/>
      <c r="N531" s="16"/>
      <c r="O531" s="16"/>
      <c r="P531" s="16"/>
      <c r="Q531" s="16"/>
      <c r="R531" s="12"/>
    </row>
    <row r="532" spans="12:18" ht="12.75">
      <c r="L532" s="16"/>
      <c r="M532" s="16"/>
      <c r="N532" s="16"/>
      <c r="O532" s="16"/>
      <c r="P532" s="16"/>
      <c r="Q532" s="16"/>
      <c r="R532" s="12"/>
    </row>
    <row r="533" spans="12:18" ht="12.75">
      <c r="L533" s="16"/>
      <c r="M533" s="16"/>
      <c r="N533" s="16"/>
      <c r="O533" s="16"/>
      <c r="P533" s="16"/>
      <c r="Q533" s="16"/>
      <c r="R533" s="12"/>
    </row>
    <row r="534" spans="12:18" ht="12.75">
      <c r="L534" s="16"/>
      <c r="M534" s="16"/>
      <c r="N534" s="16"/>
      <c r="O534" s="16"/>
      <c r="P534" s="16"/>
      <c r="Q534" s="16"/>
      <c r="R534" s="12"/>
    </row>
    <row r="535" spans="12:18" ht="12.75">
      <c r="L535" s="16"/>
      <c r="M535" s="16"/>
      <c r="N535" s="16"/>
      <c r="O535" s="16"/>
      <c r="P535" s="16"/>
      <c r="Q535" s="16"/>
      <c r="R535" s="12"/>
    </row>
    <row r="536" spans="12:18" ht="12.75">
      <c r="L536" s="16"/>
      <c r="M536" s="16"/>
      <c r="N536" s="16"/>
      <c r="O536" s="16"/>
      <c r="P536" s="16"/>
      <c r="Q536" s="16"/>
      <c r="R536" s="12"/>
    </row>
    <row r="537" spans="12:18" ht="12.75">
      <c r="L537" s="16"/>
      <c r="M537" s="16"/>
      <c r="N537" s="16"/>
      <c r="O537" s="16"/>
      <c r="P537" s="16"/>
      <c r="Q537" s="16"/>
      <c r="R537" s="12"/>
    </row>
    <row r="538" spans="12:18" ht="12.75">
      <c r="L538" s="16"/>
      <c r="M538" s="16"/>
      <c r="N538" s="16"/>
      <c r="O538" s="16"/>
      <c r="P538" s="16"/>
      <c r="Q538" s="16"/>
      <c r="R538" s="12"/>
    </row>
    <row r="539" spans="12:18" ht="12.75">
      <c r="L539" s="16"/>
      <c r="M539" s="16"/>
      <c r="N539" s="16"/>
      <c r="O539" s="16"/>
      <c r="P539" s="16"/>
      <c r="Q539" s="16"/>
      <c r="R539" s="12"/>
    </row>
    <row r="540" spans="12:18" ht="12.75">
      <c r="L540" s="16"/>
      <c r="M540" s="16"/>
      <c r="N540" s="16"/>
      <c r="O540" s="16"/>
      <c r="P540" s="16"/>
      <c r="Q540" s="16"/>
      <c r="R540" s="12"/>
    </row>
    <row r="541" spans="12:18" ht="12.75">
      <c r="L541" s="16"/>
      <c r="M541" s="16"/>
      <c r="N541" s="16"/>
      <c r="O541" s="16"/>
      <c r="P541" s="16"/>
      <c r="Q541" s="16"/>
      <c r="R541" s="12"/>
    </row>
    <row r="542" spans="12:18" ht="12.75">
      <c r="L542" s="16"/>
      <c r="M542" s="16"/>
      <c r="N542" s="16"/>
      <c r="O542" s="16"/>
      <c r="P542" s="16"/>
      <c r="Q542" s="16"/>
      <c r="R542" s="12"/>
    </row>
    <row r="543" spans="12:18" ht="12.75">
      <c r="L543" s="16"/>
      <c r="M543" s="16"/>
      <c r="N543" s="16"/>
      <c r="O543" s="16"/>
      <c r="P543" s="16"/>
      <c r="Q543" s="16"/>
      <c r="R543" s="12"/>
    </row>
    <row r="544" spans="12:18" ht="12.75">
      <c r="L544" s="16"/>
      <c r="M544" s="16"/>
      <c r="N544" s="16"/>
      <c r="O544" s="16"/>
      <c r="P544" s="16"/>
      <c r="Q544" s="16"/>
      <c r="R544" s="12"/>
    </row>
    <row r="545" spans="12:18" ht="12.75">
      <c r="L545" s="16"/>
      <c r="M545" s="16"/>
      <c r="N545" s="16"/>
      <c r="O545" s="16"/>
      <c r="P545" s="16"/>
      <c r="Q545" s="16"/>
      <c r="R545" s="12"/>
    </row>
    <row r="546" spans="12:18" ht="12.75">
      <c r="L546" s="16"/>
      <c r="M546" s="16"/>
      <c r="N546" s="16"/>
      <c r="O546" s="16"/>
      <c r="P546" s="16"/>
      <c r="Q546" s="16"/>
      <c r="R546" s="12"/>
    </row>
    <row r="547" spans="12:18" ht="12.75">
      <c r="L547" s="16"/>
      <c r="M547" s="16"/>
      <c r="N547" s="16"/>
      <c r="O547" s="16"/>
      <c r="P547" s="16"/>
      <c r="Q547" s="16"/>
      <c r="R547" s="12"/>
    </row>
    <row r="548" spans="12:18" ht="12.75">
      <c r="L548" s="16"/>
      <c r="M548" s="16"/>
      <c r="N548" s="16"/>
      <c r="O548" s="16"/>
      <c r="P548" s="16"/>
      <c r="Q548" s="16"/>
      <c r="R548" s="12"/>
    </row>
    <row r="549" spans="12:18" ht="12.75">
      <c r="L549" s="16"/>
      <c r="M549" s="16"/>
      <c r="N549" s="16"/>
      <c r="O549" s="16"/>
      <c r="P549" s="16"/>
      <c r="Q549" s="16"/>
      <c r="R549" s="12"/>
    </row>
    <row r="550" spans="12:18" ht="12.75">
      <c r="L550" s="16"/>
      <c r="M550" s="16"/>
      <c r="N550" s="16"/>
      <c r="O550" s="16"/>
      <c r="P550" s="16"/>
      <c r="Q550" s="16"/>
      <c r="R550" s="12"/>
    </row>
    <row r="551" spans="12:18" ht="12.75">
      <c r="L551" s="16"/>
      <c r="M551" s="16"/>
      <c r="N551" s="16"/>
      <c r="O551" s="16"/>
      <c r="P551" s="16"/>
      <c r="Q551" s="16"/>
      <c r="R551" s="12"/>
    </row>
    <row r="552" spans="12:18" ht="12.75">
      <c r="L552" s="16"/>
      <c r="M552" s="16"/>
      <c r="N552" s="16"/>
      <c r="O552" s="16"/>
      <c r="P552" s="16"/>
      <c r="Q552" s="16"/>
      <c r="R552" s="12"/>
    </row>
    <row r="553" spans="12:18" ht="12.75">
      <c r="L553" s="16"/>
      <c r="M553" s="16"/>
      <c r="N553" s="16"/>
      <c r="O553" s="16"/>
      <c r="P553" s="16"/>
      <c r="Q553" s="16"/>
      <c r="R553" s="12"/>
    </row>
    <row r="554" spans="12:18" ht="12.75">
      <c r="L554" s="16"/>
      <c r="M554" s="16"/>
      <c r="N554" s="16"/>
      <c r="O554" s="16"/>
      <c r="P554" s="16"/>
      <c r="Q554" s="16"/>
      <c r="R554" s="12"/>
    </row>
    <row r="555" spans="12:18" ht="12.75">
      <c r="L555" s="16"/>
      <c r="M555" s="16"/>
      <c r="N555" s="16"/>
      <c r="O555" s="16"/>
      <c r="P555" s="16"/>
      <c r="Q555" s="16"/>
      <c r="R555" s="12"/>
    </row>
    <row r="556" spans="12:18" ht="12.75">
      <c r="L556" s="16"/>
      <c r="M556" s="16"/>
      <c r="N556" s="16"/>
      <c r="O556" s="16"/>
      <c r="P556" s="16"/>
      <c r="Q556" s="16"/>
      <c r="R556" s="12"/>
    </row>
    <row r="557" spans="12:18" ht="12.75">
      <c r="L557" s="16"/>
      <c r="M557" s="16"/>
      <c r="N557" s="16"/>
      <c r="O557" s="16"/>
      <c r="P557" s="16"/>
      <c r="Q557" s="16"/>
      <c r="R557" s="12"/>
    </row>
    <row r="558" spans="12:18" ht="12.75">
      <c r="L558" s="16"/>
      <c r="M558" s="16"/>
      <c r="N558" s="16"/>
      <c r="O558" s="16"/>
      <c r="P558" s="16"/>
      <c r="Q558" s="16"/>
      <c r="R558" s="12"/>
    </row>
    <row r="559" spans="12:18" ht="12.75">
      <c r="L559" s="16"/>
      <c r="M559" s="16"/>
      <c r="N559" s="16"/>
      <c r="O559" s="16"/>
      <c r="P559" s="16"/>
      <c r="Q559" s="16"/>
      <c r="R559" s="12"/>
    </row>
    <row r="560" spans="12:18" ht="12.75">
      <c r="L560" s="16"/>
      <c r="M560" s="16"/>
      <c r="N560" s="16"/>
      <c r="O560" s="16"/>
      <c r="P560" s="16"/>
      <c r="Q560" s="16"/>
      <c r="R560" s="12"/>
    </row>
    <row r="561" spans="12:18" ht="12.75">
      <c r="L561" s="16"/>
      <c r="M561" s="16"/>
      <c r="N561" s="16"/>
      <c r="O561" s="16"/>
      <c r="P561" s="16"/>
      <c r="Q561" s="16"/>
      <c r="R561" s="12"/>
    </row>
    <row r="562" spans="12:18" ht="12.75">
      <c r="L562" s="16"/>
      <c r="M562" s="16"/>
      <c r="N562" s="16"/>
      <c r="O562" s="16"/>
      <c r="P562" s="16"/>
      <c r="Q562" s="16"/>
      <c r="R562" s="12"/>
    </row>
    <row r="563" spans="12:18" ht="12.75">
      <c r="L563" s="16"/>
      <c r="M563" s="16"/>
      <c r="N563" s="16"/>
      <c r="O563" s="16"/>
      <c r="P563" s="16"/>
      <c r="Q563" s="16"/>
      <c r="R563" s="12"/>
    </row>
    <row r="564" spans="12:18" ht="12.75">
      <c r="L564" s="16"/>
      <c r="M564" s="16"/>
      <c r="N564" s="16"/>
      <c r="O564" s="16"/>
      <c r="P564" s="16"/>
      <c r="Q564" s="16"/>
      <c r="R564" s="12"/>
    </row>
    <row r="565" spans="12:18" ht="12.75">
      <c r="L565" s="16"/>
      <c r="M565" s="16"/>
      <c r="N565" s="16"/>
      <c r="O565" s="16"/>
      <c r="P565" s="16"/>
      <c r="Q565" s="16"/>
      <c r="R565" s="12"/>
    </row>
    <row r="566" spans="12:18" ht="12.75">
      <c r="L566" s="16"/>
      <c r="M566" s="16"/>
      <c r="N566" s="16"/>
      <c r="O566" s="16"/>
      <c r="P566" s="16"/>
      <c r="Q566" s="16"/>
      <c r="R566" s="12"/>
    </row>
    <row r="567" spans="12:18" ht="12.75">
      <c r="L567" s="16"/>
      <c r="M567" s="16"/>
      <c r="N567" s="16"/>
      <c r="O567" s="16"/>
      <c r="P567" s="16"/>
      <c r="Q567" s="16"/>
      <c r="R567" s="12"/>
    </row>
    <row r="568" spans="12:18" ht="12.75">
      <c r="L568" s="16"/>
      <c r="M568" s="16"/>
      <c r="N568" s="16"/>
      <c r="O568" s="16"/>
      <c r="P568" s="16"/>
      <c r="Q568" s="16"/>
      <c r="R568" s="12"/>
    </row>
    <row r="569" spans="12:18" ht="12.75">
      <c r="L569" s="16"/>
      <c r="M569" s="16"/>
      <c r="N569" s="16"/>
      <c r="O569" s="16"/>
      <c r="P569" s="16"/>
      <c r="Q569" s="16"/>
      <c r="R569" s="12"/>
    </row>
    <row r="570" spans="12:18" ht="12.75">
      <c r="L570" s="16"/>
      <c r="M570" s="16"/>
      <c r="N570" s="16"/>
      <c r="O570" s="16"/>
      <c r="P570" s="16"/>
      <c r="Q570" s="16"/>
      <c r="R570" s="12"/>
    </row>
    <row r="571" spans="12:18" ht="12.75">
      <c r="L571" s="16"/>
      <c r="M571" s="16"/>
      <c r="N571" s="16"/>
      <c r="O571" s="16"/>
      <c r="P571" s="16"/>
      <c r="Q571" s="16"/>
      <c r="R571" s="12"/>
    </row>
    <row r="572" spans="12:18" ht="12.75">
      <c r="L572" s="16"/>
      <c r="M572" s="16"/>
      <c r="N572" s="16"/>
      <c r="O572" s="16"/>
      <c r="P572" s="16"/>
      <c r="Q572" s="16"/>
      <c r="R572" s="12"/>
    </row>
    <row r="573" spans="12:18" ht="12.75">
      <c r="L573" s="16"/>
      <c r="M573" s="16"/>
      <c r="N573" s="16"/>
      <c r="O573" s="16"/>
      <c r="P573" s="16"/>
      <c r="Q573" s="16"/>
      <c r="R573" s="12"/>
    </row>
    <row r="574" spans="12:18" ht="12.75">
      <c r="L574" s="16"/>
      <c r="M574" s="16"/>
      <c r="N574" s="16"/>
      <c r="O574" s="16"/>
      <c r="P574" s="16"/>
      <c r="Q574" s="16"/>
      <c r="R574" s="12"/>
    </row>
    <row r="575" spans="12:18" ht="12.75">
      <c r="L575" s="16"/>
      <c r="M575" s="16"/>
      <c r="N575" s="16"/>
      <c r="O575" s="16"/>
      <c r="P575" s="16"/>
      <c r="Q575" s="16"/>
      <c r="R575" s="12"/>
    </row>
    <row r="576" spans="12:18" ht="12.75">
      <c r="L576" s="16"/>
      <c r="M576" s="16"/>
      <c r="N576" s="16"/>
      <c r="O576" s="16"/>
      <c r="P576" s="16"/>
      <c r="Q576" s="16"/>
      <c r="R576" s="12"/>
    </row>
    <row r="577" spans="12:18" ht="12.75">
      <c r="L577" s="16"/>
      <c r="M577" s="16"/>
      <c r="N577" s="16"/>
      <c r="O577" s="16"/>
      <c r="P577" s="16"/>
      <c r="Q577" s="16"/>
      <c r="R577" s="12"/>
    </row>
    <row r="578" spans="12:18" ht="12.75">
      <c r="L578" s="16"/>
      <c r="M578" s="16"/>
      <c r="N578" s="16"/>
      <c r="O578" s="16"/>
      <c r="P578" s="16"/>
      <c r="Q578" s="16"/>
      <c r="R578" s="12"/>
    </row>
    <row r="579" spans="12:18" ht="12.75">
      <c r="L579" s="16"/>
      <c r="M579" s="16"/>
      <c r="N579" s="16"/>
      <c r="O579" s="16"/>
      <c r="P579" s="16"/>
      <c r="Q579" s="16"/>
      <c r="R579" s="12"/>
    </row>
    <row r="580" spans="12:18" ht="12.75">
      <c r="L580" s="16"/>
      <c r="M580" s="16"/>
      <c r="N580" s="16"/>
      <c r="O580" s="16"/>
      <c r="P580" s="16"/>
      <c r="Q580" s="16"/>
      <c r="R580" s="12"/>
    </row>
    <row r="581" spans="12:18" ht="12.75">
      <c r="L581" s="16"/>
      <c r="M581" s="16"/>
      <c r="N581" s="16"/>
      <c r="O581" s="16"/>
      <c r="P581" s="16"/>
      <c r="Q581" s="16"/>
      <c r="R581" s="12"/>
    </row>
    <row r="582" spans="12:18" ht="12.75">
      <c r="L582" s="16"/>
      <c r="M582" s="16"/>
      <c r="N582" s="16"/>
      <c r="O582" s="16"/>
      <c r="P582" s="16"/>
      <c r="Q582" s="16"/>
      <c r="R582" s="12"/>
    </row>
    <row r="583" spans="12:18" ht="12.75">
      <c r="L583" s="16"/>
      <c r="M583" s="16"/>
      <c r="N583" s="16"/>
      <c r="O583" s="16"/>
      <c r="P583" s="16"/>
      <c r="Q583" s="16"/>
      <c r="R583" s="12"/>
    </row>
    <row r="584" spans="12:18" ht="12.75">
      <c r="L584" s="16"/>
      <c r="M584" s="16"/>
      <c r="N584" s="16"/>
      <c r="O584" s="16"/>
      <c r="P584" s="16"/>
      <c r="Q584" s="16"/>
      <c r="R584" s="12"/>
    </row>
    <row r="585" spans="12:31" ht="12.75">
      <c r="L585" s="16"/>
      <c r="M585" s="16"/>
      <c r="N585" s="16"/>
      <c r="O585" s="16"/>
      <c r="P585" s="16"/>
      <c r="Q585" s="16"/>
      <c r="R585" s="12"/>
      <c r="AE585" s="13"/>
    </row>
    <row r="586" spans="12:31" ht="12.75">
      <c r="L586" s="16"/>
      <c r="M586" s="16"/>
      <c r="N586" s="16"/>
      <c r="O586" s="16"/>
      <c r="P586" s="16"/>
      <c r="Q586" s="16"/>
      <c r="R586" s="12"/>
      <c r="AE586" s="17"/>
    </row>
    <row r="587" spans="12:31" ht="12.75">
      <c r="L587" s="16"/>
      <c r="M587" s="16"/>
      <c r="N587" s="16"/>
      <c r="O587" s="16"/>
      <c r="P587" s="16"/>
      <c r="Q587" s="16"/>
      <c r="R587" s="12"/>
      <c r="AE587" s="17"/>
    </row>
    <row r="588" spans="12:31" ht="12.75">
      <c r="L588" s="16"/>
      <c r="M588" s="16"/>
      <c r="N588" s="16"/>
      <c r="O588" s="16"/>
      <c r="P588" s="16"/>
      <c r="Q588" s="16"/>
      <c r="R588" s="12"/>
      <c r="AE588" s="17"/>
    </row>
    <row r="589" spans="12:31" ht="12.75">
      <c r="L589" s="16"/>
      <c r="M589" s="16"/>
      <c r="N589" s="16"/>
      <c r="O589" s="16"/>
      <c r="P589" s="16"/>
      <c r="Q589" s="16"/>
      <c r="R589" s="12"/>
      <c r="AE589" s="17"/>
    </row>
    <row r="590" spans="12:31" ht="12.75">
      <c r="L590" s="16"/>
      <c r="M590" s="16"/>
      <c r="N590" s="16"/>
      <c r="O590" s="16"/>
      <c r="P590" s="16"/>
      <c r="Q590" s="16"/>
      <c r="R590" s="12"/>
      <c r="AE590" s="17"/>
    </row>
    <row r="591" spans="12:31" ht="12.75">
      <c r="L591" s="16"/>
      <c r="M591" s="16"/>
      <c r="N591" s="16"/>
      <c r="O591" s="16"/>
      <c r="P591" s="16"/>
      <c r="Q591" s="16"/>
      <c r="R591" s="12"/>
      <c r="AE591" s="17"/>
    </row>
    <row r="592" spans="12:31" ht="12.75">
      <c r="L592" s="16"/>
      <c r="M592" s="16"/>
      <c r="N592" s="16"/>
      <c r="O592" s="16"/>
      <c r="P592" s="16"/>
      <c r="Q592" s="16"/>
      <c r="R592" s="12"/>
      <c r="AE592" s="17"/>
    </row>
    <row r="593" spans="12:31" ht="12.75">
      <c r="L593" s="16"/>
      <c r="M593" s="16"/>
      <c r="N593" s="16"/>
      <c r="O593" s="16"/>
      <c r="P593" s="16"/>
      <c r="Q593" s="16"/>
      <c r="R593" s="12"/>
      <c r="AE593" s="17"/>
    </row>
    <row r="594" spans="12:31" ht="12.75">
      <c r="L594" s="16"/>
      <c r="M594" s="16"/>
      <c r="N594" s="16"/>
      <c r="O594" s="16"/>
      <c r="P594" s="16"/>
      <c r="Q594" s="16"/>
      <c r="R594" s="12"/>
      <c r="AE594" s="17"/>
    </row>
    <row r="595" spans="12:31" ht="12.75">
      <c r="L595" s="16"/>
      <c r="M595" s="16"/>
      <c r="N595" s="16"/>
      <c r="O595" s="16"/>
      <c r="P595" s="16"/>
      <c r="Q595" s="16"/>
      <c r="R595" s="12"/>
      <c r="AE595" s="17"/>
    </row>
    <row r="596" spans="12:31" ht="12.75">
      <c r="L596" s="16"/>
      <c r="M596" s="16"/>
      <c r="N596" s="16"/>
      <c r="O596" s="16"/>
      <c r="P596" s="16"/>
      <c r="Q596" s="16"/>
      <c r="R596" s="12"/>
      <c r="AE596" s="17"/>
    </row>
    <row r="597" spans="12:31" ht="12.75">
      <c r="L597" s="16"/>
      <c r="M597" s="16"/>
      <c r="N597" s="16"/>
      <c r="O597" s="16"/>
      <c r="P597" s="16"/>
      <c r="Q597" s="16"/>
      <c r="R597" s="12"/>
      <c r="AE597" s="17"/>
    </row>
    <row r="598" spans="12:31" ht="12.75">
      <c r="L598" s="16"/>
      <c r="M598" s="16"/>
      <c r="N598" s="16"/>
      <c r="O598" s="16"/>
      <c r="P598" s="16"/>
      <c r="Q598" s="16"/>
      <c r="R598" s="12"/>
      <c r="AE598" s="17"/>
    </row>
    <row r="599" spans="12:31" ht="12.75">
      <c r="L599" s="16"/>
      <c r="M599" s="16"/>
      <c r="N599" s="16"/>
      <c r="O599" s="16"/>
      <c r="P599" s="16"/>
      <c r="Q599" s="16"/>
      <c r="R599" s="12"/>
      <c r="AE599" s="17"/>
    </row>
    <row r="600" spans="12:31" ht="12.75">
      <c r="L600" s="16"/>
      <c r="M600" s="16"/>
      <c r="N600" s="16"/>
      <c r="O600" s="16"/>
      <c r="P600" s="16"/>
      <c r="Q600" s="16"/>
      <c r="R600" s="12"/>
      <c r="AE600" s="17"/>
    </row>
    <row r="601" spans="12:31" ht="12.75">
      <c r="L601" s="16"/>
      <c r="M601" s="16"/>
      <c r="N601" s="16"/>
      <c r="O601" s="16"/>
      <c r="P601" s="16"/>
      <c r="Q601" s="16"/>
      <c r="R601" s="12"/>
      <c r="AE601" s="17"/>
    </row>
    <row r="602" spans="12:31" ht="12.75">
      <c r="L602" s="16"/>
      <c r="M602" s="16"/>
      <c r="N602" s="16"/>
      <c r="O602" s="16"/>
      <c r="P602" s="16"/>
      <c r="Q602" s="16"/>
      <c r="R602" s="12"/>
      <c r="AE602" s="17"/>
    </row>
    <row r="603" spans="12:31" ht="12.75">
      <c r="L603" s="16"/>
      <c r="M603" s="16"/>
      <c r="N603" s="16"/>
      <c r="O603" s="16"/>
      <c r="P603" s="16"/>
      <c r="Q603" s="16"/>
      <c r="R603" s="12"/>
      <c r="AE603" s="17"/>
    </row>
    <row r="604" spans="12:31" ht="12.75">
      <c r="L604" s="16"/>
      <c r="M604" s="16"/>
      <c r="N604" s="16"/>
      <c r="O604" s="16"/>
      <c r="P604" s="16"/>
      <c r="Q604" s="16"/>
      <c r="R604" s="12"/>
      <c r="AE604" s="17"/>
    </row>
    <row r="605" spans="12:31" ht="12.75">
      <c r="L605" s="16"/>
      <c r="M605" s="16"/>
      <c r="N605" s="16"/>
      <c r="O605" s="16"/>
      <c r="P605" s="16"/>
      <c r="Q605" s="16"/>
      <c r="R605" s="12"/>
      <c r="AE605" s="17"/>
    </row>
    <row r="606" spans="12:31" ht="12.75">
      <c r="L606" s="16"/>
      <c r="M606" s="16"/>
      <c r="N606" s="16"/>
      <c r="O606" s="16"/>
      <c r="P606" s="16"/>
      <c r="Q606" s="16"/>
      <c r="R606" s="12"/>
      <c r="AE606" s="17"/>
    </row>
    <row r="607" spans="12:31" ht="12.75">
      <c r="L607" s="16"/>
      <c r="M607" s="16"/>
      <c r="N607" s="16"/>
      <c r="O607" s="16"/>
      <c r="P607" s="16"/>
      <c r="Q607" s="16"/>
      <c r="R607" s="12"/>
      <c r="AE607" s="17"/>
    </row>
    <row r="608" spans="12:31" ht="12.75">
      <c r="L608" s="16"/>
      <c r="M608" s="16"/>
      <c r="N608" s="16"/>
      <c r="O608" s="16"/>
      <c r="P608" s="16"/>
      <c r="Q608" s="16"/>
      <c r="R608" s="12"/>
      <c r="AE608" s="17"/>
    </row>
    <row r="609" spans="12:31" ht="12.75">
      <c r="L609" s="16"/>
      <c r="M609" s="16"/>
      <c r="N609" s="16"/>
      <c r="O609" s="16"/>
      <c r="P609" s="16"/>
      <c r="Q609" s="16"/>
      <c r="R609" s="12"/>
      <c r="AE609" s="17"/>
    </row>
    <row r="610" spans="12:31" ht="12.75">
      <c r="L610" s="16"/>
      <c r="M610" s="16"/>
      <c r="N610" s="16"/>
      <c r="O610" s="16"/>
      <c r="P610" s="16"/>
      <c r="Q610" s="16"/>
      <c r="R610" s="12"/>
      <c r="AE610" s="17"/>
    </row>
    <row r="611" spans="12:31" ht="12.75">
      <c r="L611" s="16"/>
      <c r="M611" s="16"/>
      <c r="N611" s="16"/>
      <c r="O611" s="16"/>
      <c r="P611" s="16"/>
      <c r="Q611" s="16"/>
      <c r="R611" s="12"/>
      <c r="AE611" s="17"/>
    </row>
    <row r="612" spans="12:31" ht="12.75">
      <c r="L612" s="16"/>
      <c r="M612" s="16"/>
      <c r="N612" s="16"/>
      <c r="O612" s="16"/>
      <c r="P612" s="16"/>
      <c r="Q612" s="16"/>
      <c r="R612" s="12"/>
      <c r="AE612" s="17"/>
    </row>
    <row r="613" spans="12:31" ht="12.75">
      <c r="L613" s="16"/>
      <c r="M613" s="16"/>
      <c r="N613" s="16"/>
      <c r="O613" s="16"/>
      <c r="P613" s="16"/>
      <c r="Q613" s="16"/>
      <c r="R613" s="12"/>
      <c r="AE613" s="17"/>
    </row>
    <row r="614" spans="12:31" ht="12.75">
      <c r="L614" s="16"/>
      <c r="M614" s="16"/>
      <c r="N614" s="16"/>
      <c r="O614" s="16"/>
      <c r="P614" s="16"/>
      <c r="Q614" s="16"/>
      <c r="R614" s="12"/>
      <c r="AE614" s="17"/>
    </row>
    <row r="615" spans="12:31" ht="12.75">
      <c r="L615" s="16"/>
      <c r="M615" s="16"/>
      <c r="N615" s="16"/>
      <c r="O615" s="16"/>
      <c r="P615" s="16"/>
      <c r="Q615" s="16"/>
      <c r="R615" s="12"/>
      <c r="AE615" s="17"/>
    </row>
    <row r="616" spans="12:31" ht="12.75">
      <c r="L616" s="16"/>
      <c r="M616" s="16"/>
      <c r="N616" s="16"/>
      <c r="O616" s="16"/>
      <c r="P616" s="16"/>
      <c r="Q616" s="16"/>
      <c r="R616" s="12"/>
      <c r="AE616" s="17"/>
    </row>
    <row r="617" spans="12:31" ht="12.75">
      <c r="L617" s="16"/>
      <c r="M617" s="16"/>
      <c r="N617" s="16"/>
      <c r="O617" s="16"/>
      <c r="P617" s="16"/>
      <c r="Q617" s="16"/>
      <c r="R617" s="12"/>
      <c r="AE617" s="17"/>
    </row>
    <row r="618" spans="12:31" ht="12.75">
      <c r="L618" s="16"/>
      <c r="M618" s="16"/>
      <c r="N618" s="16"/>
      <c r="O618" s="16"/>
      <c r="P618" s="16"/>
      <c r="Q618" s="16"/>
      <c r="R618" s="12"/>
      <c r="AE618" s="17"/>
    </row>
    <row r="619" spans="12:31" ht="12.75">
      <c r="L619" s="16"/>
      <c r="M619" s="16"/>
      <c r="N619" s="16"/>
      <c r="O619" s="16"/>
      <c r="P619" s="16"/>
      <c r="Q619" s="16"/>
      <c r="R619" s="12"/>
      <c r="AE619" s="17"/>
    </row>
    <row r="620" spans="12:31" ht="12.75">
      <c r="L620" s="16"/>
      <c r="M620" s="16"/>
      <c r="N620" s="16"/>
      <c r="O620" s="16"/>
      <c r="P620" s="16"/>
      <c r="Q620" s="16"/>
      <c r="R620" s="12"/>
      <c r="AE620" s="17"/>
    </row>
    <row r="621" spans="12:32" ht="12.75">
      <c r="L621" s="16"/>
      <c r="M621" s="16"/>
      <c r="N621" s="16"/>
      <c r="O621" s="16"/>
      <c r="P621" s="16"/>
      <c r="Q621" s="16"/>
      <c r="R621" s="12"/>
      <c r="AE621" s="17"/>
      <c r="AF621" s="12"/>
    </row>
    <row r="622" spans="12:32" ht="12.75">
      <c r="L622" s="16"/>
      <c r="M622" s="16"/>
      <c r="N622" s="16"/>
      <c r="O622" s="16"/>
      <c r="P622" s="16"/>
      <c r="Q622" s="16"/>
      <c r="R622" s="12"/>
      <c r="AE622" s="17"/>
      <c r="AF622" s="12"/>
    </row>
    <row r="623" spans="12:32" ht="12.75">
      <c r="L623" s="16"/>
      <c r="M623" s="16"/>
      <c r="N623" s="16"/>
      <c r="O623" s="16"/>
      <c r="P623" s="16"/>
      <c r="Q623" s="16"/>
      <c r="R623" s="12"/>
      <c r="AE623" s="17"/>
      <c r="AF623" s="12"/>
    </row>
    <row r="624" spans="12:32" ht="12.75">
      <c r="L624" s="16"/>
      <c r="M624" s="16"/>
      <c r="N624" s="16"/>
      <c r="O624" s="16"/>
      <c r="P624" s="16"/>
      <c r="Q624" s="16"/>
      <c r="R624" s="12"/>
      <c r="AE624" s="17"/>
      <c r="AF624" s="12"/>
    </row>
    <row r="625" spans="12:32" ht="12.75">
      <c r="L625" s="16"/>
      <c r="M625" s="16"/>
      <c r="N625" s="16"/>
      <c r="O625" s="16"/>
      <c r="P625" s="16"/>
      <c r="Q625" s="16"/>
      <c r="R625" s="12"/>
      <c r="AE625" s="17"/>
      <c r="AF625" s="12"/>
    </row>
    <row r="626" spans="12:32" ht="12.75">
      <c r="L626" s="16"/>
      <c r="M626" s="16"/>
      <c r="N626" s="16"/>
      <c r="O626" s="16"/>
      <c r="P626" s="16"/>
      <c r="Q626" s="16"/>
      <c r="R626" s="12"/>
      <c r="AE626" s="17"/>
      <c r="AF626" s="12"/>
    </row>
    <row r="627" spans="12:32" ht="12.75">
      <c r="L627" s="16"/>
      <c r="M627" s="16"/>
      <c r="N627" s="16"/>
      <c r="O627" s="16"/>
      <c r="P627" s="16"/>
      <c r="Q627" s="16"/>
      <c r="R627" s="12"/>
      <c r="AE627" s="17"/>
      <c r="AF627" s="12"/>
    </row>
    <row r="628" spans="12:32" ht="12.75">
      <c r="L628" s="16"/>
      <c r="M628" s="16"/>
      <c r="N628" s="16"/>
      <c r="O628" s="16"/>
      <c r="P628" s="16"/>
      <c r="Q628" s="16"/>
      <c r="R628" s="12"/>
      <c r="AE628" s="17"/>
      <c r="AF628" s="12"/>
    </row>
    <row r="629" spans="12:32" ht="12.75">
      <c r="L629" s="16"/>
      <c r="M629" s="16"/>
      <c r="N629" s="16"/>
      <c r="O629" s="16"/>
      <c r="P629" s="16"/>
      <c r="Q629" s="16"/>
      <c r="R629" s="12"/>
      <c r="AE629" s="17"/>
      <c r="AF629" s="12"/>
    </row>
    <row r="630" spans="12:32" ht="12.75">
      <c r="L630" s="16"/>
      <c r="M630" s="16"/>
      <c r="N630" s="16"/>
      <c r="O630" s="16"/>
      <c r="P630" s="16"/>
      <c r="Q630" s="16"/>
      <c r="R630" s="12"/>
      <c r="AE630" s="17"/>
      <c r="AF630" s="12"/>
    </row>
    <row r="631" spans="12:32" ht="12.75">
      <c r="L631" s="16"/>
      <c r="M631" s="16"/>
      <c r="N631" s="16"/>
      <c r="O631" s="16"/>
      <c r="P631" s="16"/>
      <c r="Q631" s="16"/>
      <c r="R631" s="12"/>
      <c r="AE631" s="17"/>
      <c r="AF631" s="12"/>
    </row>
    <row r="632" spans="12:32" ht="12.75">
      <c r="L632" s="16"/>
      <c r="M632" s="16"/>
      <c r="N632" s="16"/>
      <c r="O632" s="16"/>
      <c r="P632" s="16"/>
      <c r="Q632" s="16"/>
      <c r="R632" s="12"/>
      <c r="AE632" s="17"/>
      <c r="AF632" s="12"/>
    </row>
    <row r="633" spans="12:32" ht="12.75">
      <c r="L633" s="16"/>
      <c r="M633" s="16"/>
      <c r="N633" s="16"/>
      <c r="O633" s="16"/>
      <c r="P633" s="16"/>
      <c r="Q633" s="16"/>
      <c r="R633" s="12"/>
      <c r="AE633" s="17"/>
      <c r="AF633" s="12"/>
    </row>
    <row r="634" spans="12:32" ht="12.75">
      <c r="L634" s="16"/>
      <c r="M634" s="16"/>
      <c r="N634" s="16"/>
      <c r="O634" s="16"/>
      <c r="P634" s="16"/>
      <c r="Q634" s="16"/>
      <c r="R634" s="12"/>
      <c r="AE634" s="17"/>
      <c r="AF634" s="12"/>
    </row>
    <row r="635" spans="12:32" ht="12.75">
      <c r="L635" s="16"/>
      <c r="M635" s="16"/>
      <c r="N635" s="16"/>
      <c r="O635" s="16"/>
      <c r="P635" s="16"/>
      <c r="Q635" s="16"/>
      <c r="R635" s="12"/>
      <c r="AE635" s="17"/>
      <c r="AF635" s="12"/>
    </row>
    <row r="636" spans="12:32" ht="12.75">
      <c r="L636" s="16"/>
      <c r="M636" s="16"/>
      <c r="N636" s="16"/>
      <c r="O636" s="16"/>
      <c r="P636" s="16"/>
      <c r="Q636" s="16"/>
      <c r="R636" s="12"/>
      <c r="AE636" s="17"/>
      <c r="AF636" s="12"/>
    </row>
    <row r="637" spans="12:32" ht="12.75">
      <c r="L637" s="16"/>
      <c r="M637" s="16"/>
      <c r="N637" s="16"/>
      <c r="O637" s="16"/>
      <c r="P637" s="16"/>
      <c r="Q637" s="16"/>
      <c r="R637" s="12"/>
      <c r="AE637" s="17"/>
      <c r="AF637" s="12"/>
    </row>
    <row r="638" spans="12:32" ht="12.75">
      <c r="L638" s="16"/>
      <c r="M638" s="16"/>
      <c r="N638" s="16"/>
      <c r="O638" s="16"/>
      <c r="P638" s="16"/>
      <c r="Q638" s="16"/>
      <c r="R638" s="12"/>
      <c r="AE638" s="17"/>
      <c r="AF638" s="12"/>
    </row>
    <row r="639" spans="12:32" ht="12.75">
      <c r="L639" s="16"/>
      <c r="M639" s="16"/>
      <c r="N639" s="16"/>
      <c r="O639" s="16"/>
      <c r="P639" s="16"/>
      <c r="Q639" s="16"/>
      <c r="R639" s="12"/>
      <c r="AE639" s="17"/>
      <c r="AF639" s="12"/>
    </row>
    <row r="640" spans="12:32" ht="12.75">
      <c r="L640" s="16"/>
      <c r="M640" s="16"/>
      <c r="N640" s="16"/>
      <c r="O640" s="16"/>
      <c r="P640" s="16"/>
      <c r="Q640" s="16"/>
      <c r="R640" s="12"/>
      <c r="AE640" s="17"/>
      <c r="AF640" s="12"/>
    </row>
    <row r="641" spans="12:32" ht="12.75">
      <c r="L641" s="16"/>
      <c r="M641" s="16"/>
      <c r="N641" s="16"/>
      <c r="O641" s="16"/>
      <c r="P641" s="16"/>
      <c r="Q641" s="16"/>
      <c r="R641" s="12"/>
      <c r="AE641" s="17"/>
      <c r="AF641" s="12"/>
    </row>
    <row r="642" spans="12:32" ht="12.75">
      <c r="L642" s="16"/>
      <c r="M642" s="16"/>
      <c r="N642" s="16"/>
      <c r="O642" s="16"/>
      <c r="P642" s="16"/>
      <c r="Q642" s="16"/>
      <c r="R642" s="12"/>
      <c r="AE642" s="17"/>
      <c r="AF642" s="12"/>
    </row>
    <row r="643" spans="12:32" ht="12.75">
      <c r="L643" s="16"/>
      <c r="M643" s="16"/>
      <c r="N643" s="16"/>
      <c r="O643" s="16"/>
      <c r="P643" s="16"/>
      <c r="Q643" s="16"/>
      <c r="R643" s="12"/>
      <c r="AE643" s="17"/>
      <c r="AF643" s="12"/>
    </row>
    <row r="644" spans="12:32" ht="12.75">
      <c r="L644" s="16"/>
      <c r="M644" s="16"/>
      <c r="N644" s="16"/>
      <c r="O644" s="16"/>
      <c r="P644" s="16"/>
      <c r="Q644" s="16"/>
      <c r="R644" s="12"/>
      <c r="AE644" s="17"/>
      <c r="AF644" s="12"/>
    </row>
    <row r="645" spans="12:32" ht="12.75">
      <c r="L645" s="16"/>
      <c r="M645" s="16"/>
      <c r="N645" s="16"/>
      <c r="O645" s="16"/>
      <c r="P645" s="16"/>
      <c r="Q645" s="16"/>
      <c r="R645" s="12"/>
      <c r="AE645" s="13"/>
      <c r="AF645" s="12"/>
    </row>
    <row r="646" spans="12:32" ht="12.75">
      <c r="L646" s="16"/>
      <c r="M646" s="16"/>
      <c r="N646" s="16"/>
      <c r="O646" s="16"/>
      <c r="P646" s="16"/>
      <c r="Q646" s="16"/>
      <c r="R646" s="12"/>
      <c r="AF646" s="12"/>
    </row>
    <row r="647" spans="12:32" ht="12.75">
      <c r="L647" s="16"/>
      <c r="M647" s="16"/>
      <c r="N647" s="16"/>
      <c r="O647" s="16"/>
      <c r="P647" s="16"/>
      <c r="Q647" s="16"/>
      <c r="R647" s="12"/>
      <c r="AF647" s="12"/>
    </row>
    <row r="648" spans="12:32" ht="12.75">
      <c r="L648" s="16"/>
      <c r="M648" s="16"/>
      <c r="N648" s="16"/>
      <c r="O648" s="16"/>
      <c r="P648" s="16"/>
      <c r="Q648" s="16"/>
      <c r="R648" s="12"/>
      <c r="AF648" s="12"/>
    </row>
    <row r="649" spans="12:32" ht="12.75">
      <c r="L649" s="16"/>
      <c r="M649" s="16"/>
      <c r="N649" s="16"/>
      <c r="O649" s="16"/>
      <c r="P649" s="16"/>
      <c r="Q649" s="16"/>
      <c r="R649" s="12"/>
      <c r="AF649" s="12"/>
    </row>
    <row r="650" spans="12:32" ht="12.75">
      <c r="L650" s="16"/>
      <c r="M650" s="16"/>
      <c r="N650" s="16"/>
      <c r="O650" s="16"/>
      <c r="P650" s="16"/>
      <c r="Q650" s="16"/>
      <c r="R650" s="12"/>
      <c r="AF650" s="12"/>
    </row>
    <row r="651" spans="12:32" ht="12.75">
      <c r="L651" s="16"/>
      <c r="M651" s="16"/>
      <c r="N651" s="16"/>
      <c r="O651" s="16"/>
      <c r="P651" s="16"/>
      <c r="Q651" s="16"/>
      <c r="R651" s="12"/>
      <c r="AF651" s="12"/>
    </row>
    <row r="652" spans="12:32" ht="12.75">
      <c r="L652" s="16"/>
      <c r="M652" s="16"/>
      <c r="N652" s="16"/>
      <c r="O652" s="16"/>
      <c r="P652" s="16"/>
      <c r="Q652" s="16"/>
      <c r="R652" s="12"/>
      <c r="AF652" s="12"/>
    </row>
    <row r="653" spans="12:32" ht="12.75">
      <c r="L653" s="16"/>
      <c r="M653" s="16"/>
      <c r="N653" s="16"/>
      <c r="O653" s="16"/>
      <c r="P653" s="16"/>
      <c r="Q653" s="16"/>
      <c r="R653" s="12"/>
      <c r="AF653" s="12"/>
    </row>
    <row r="654" spans="12:32" ht="12.75">
      <c r="L654" s="16"/>
      <c r="M654" s="16"/>
      <c r="N654" s="16"/>
      <c r="O654" s="16"/>
      <c r="P654" s="16"/>
      <c r="Q654" s="16"/>
      <c r="R654" s="12"/>
      <c r="AF654" s="12"/>
    </row>
    <row r="655" spans="12:32" ht="12.75">
      <c r="L655" s="16"/>
      <c r="M655" s="16"/>
      <c r="N655" s="16"/>
      <c r="O655" s="16"/>
      <c r="P655" s="16"/>
      <c r="Q655" s="16"/>
      <c r="R655" s="12"/>
      <c r="AF655" s="12"/>
    </row>
    <row r="656" spans="12:32" ht="12.75">
      <c r="L656" s="16"/>
      <c r="M656" s="16"/>
      <c r="N656" s="16"/>
      <c r="O656" s="16"/>
      <c r="P656" s="16"/>
      <c r="Q656" s="16"/>
      <c r="R656" s="12"/>
      <c r="AF656" s="12"/>
    </row>
    <row r="657" spans="12:32" ht="12.75">
      <c r="L657" s="16"/>
      <c r="M657" s="16"/>
      <c r="N657" s="16"/>
      <c r="O657" s="16"/>
      <c r="P657" s="16"/>
      <c r="Q657" s="16"/>
      <c r="R657" s="12"/>
      <c r="AF657" s="12"/>
    </row>
    <row r="658" spans="12:32" ht="12.75">
      <c r="L658" s="16"/>
      <c r="M658" s="16"/>
      <c r="N658" s="16"/>
      <c r="O658" s="16"/>
      <c r="P658" s="16"/>
      <c r="Q658" s="16"/>
      <c r="R658" s="12"/>
      <c r="AF658" s="12"/>
    </row>
    <row r="659" spans="12:32" ht="12.75">
      <c r="L659" s="16"/>
      <c r="M659" s="16"/>
      <c r="N659" s="16"/>
      <c r="O659" s="16"/>
      <c r="P659" s="16"/>
      <c r="Q659" s="16"/>
      <c r="R659" s="12"/>
      <c r="AF659" s="12"/>
    </row>
    <row r="660" spans="12:32" ht="12.75">
      <c r="L660" s="16"/>
      <c r="M660" s="16"/>
      <c r="N660" s="16"/>
      <c r="O660" s="16"/>
      <c r="P660" s="16"/>
      <c r="Q660" s="16"/>
      <c r="R660" s="12"/>
      <c r="AF660" s="12"/>
    </row>
    <row r="661" spans="12:32" ht="12.75">
      <c r="L661" s="16"/>
      <c r="M661" s="16"/>
      <c r="N661" s="16"/>
      <c r="O661" s="16"/>
      <c r="P661" s="16"/>
      <c r="Q661" s="16"/>
      <c r="R661" s="12"/>
      <c r="AF661" s="12"/>
    </row>
    <row r="662" spans="12:32" ht="12.75">
      <c r="L662" s="16"/>
      <c r="M662" s="16"/>
      <c r="N662" s="16"/>
      <c r="O662" s="16"/>
      <c r="P662" s="16"/>
      <c r="Q662" s="16"/>
      <c r="R662" s="12"/>
      <c r="AF662" s="12"/>
    </row>
    <row r="663" spans="12:32" ht="12.75">
      <c r="L663" s="16"/>
      <c r="M663" s="16"/>
      <c r="N663" s="16"/>
      <c r="O663" s="16"/>
      <c r="P663" s="16"/>
      <c r="Q663" s="16"/>
      <c r="R663" s="12"/>
      <c r="AF663" s="12"/>
    </row>
    <row r="664" spans="12:32" ht="12.75">
      <c r="L664" s="16"/>
      <c r="M664" s="16"/>
      <c r="N664" s="16"/>
      <c r="O664" s="16"/>
      <c r="P664" s="16"/>
      <c r="Q664" s="16"/>
      <c r="R664" s="12"/>
      <c r="AF664" s="12"/>
    </row>
    <row r="665" spans="12:32" ht="12.75">
      <c r="L665" s="16"/>
      <c r="M665" s="16"/>
      <c r="N665" s="16"/>
      <c r="O665" s="16"/>
      <c r="P665" s="16"/>
      <c r="Q665" s="16"/>
      <c r="R665" s="12"/>
      <c r="AF665" s="12"/>
    </row>
    <row r="666" spans="12:32" ht="12.75">
      <c r="L666" s="16"/>
      <c r="M666" s="16"/>
      <c r="N666" s="16"/>
      <c r="O666" s="16"/>
      <c r="P666" s="16"/>
      <c r="Q666" s="16"/>
      <c r="R666" s="12"/>
      <c r="AF666" s="12"/>
    </row>
    <row r="667" spans="12:32" ht="12.75">
      <c r="L667" s="16"/>
      <c r="M667" s="16"/>
      <c r="N667" s="16"/>
      <c r="O667" s="16"/>
      <c r="P667" s="16"/>
      <c r="Q667" s="16"/>
      <c r="R667" s="12"/>
      <c r="AF667" s="12"/>
    </row>
    <row r="668" spans="12:32" ht="12.75">
      <c r="L668" s="16"/>
      <c r="M668" s="16"/>
      <c r="N668" s="16"/>
      <c r="O668" s="16"/>
      <c r="P668" s="16"/>
      <c r="Q668" s="16"/>
      <c r="R668" s="12"/>
      <c r="AF668" s="12"/>
    </row>
    <row r="669" spans="12:32" ht="12.75">
      <c r="L669" s="16"/>
      <c r="M669" s="16"/>
      <c r="N669" s="16"/>
      <c r="O669" s="16"/>
      <c r="P669" s="16"/>
      <c r="Q669" s="16"/>
      <c r="R669" s="12"/>
      <c r="AF669" s="12"/>
    </row>
    <row r="670" spans="12:32" ht="12.75">
      <c r="L670" s="16"/>
      <c r="M670" s="16"/>
      <c r="N670" s="16"/>
      <c r="O670" s="16"/>
      <c r="P670" s="16"/>
      <c r="Q670" s="16"/>
      <c r="R670" s="12"/>
      <c r="AF670" s="12"/>
    </row>
    <row r="671" spans="12:32" ht="12.75">
      <c r="L671" s="16"/>
      <c r="M671" s="16"/>
      <c r="N671" s="16"/>
      <c r="O671" s="16"/>
      <c r="P671" s="16"/>
      <c r="Q671" s="16"/>
      <c r="R671" s="12"/>
      <c r="AF671" s="12"/>
    </row>
    <row r="672" spans="12:32" ht="12.75">
      <c r="L672" s="16"/>
      <c r="M672" s="16"/>
      <c r="N672" s="16"/>
      <c r="O672" s="16"/>
      <c r="P672" s="16"/>
      <c r="Q672" s="16"/>
      <c r="R672" s="12"/>
      <c r="AF672" s="12"/>
    </row>
    <row r="673" spans="12:32" ht="12.75">
      <c r="L673" s="16"/>
      <c r="M673" s="16"/>
      <c r="N673" s="16"/>
      <c r="O673" s="16"/>
      <c r="P673" s="16"/>
      <c r="Q673" s="16"/>
      <c r="R673" s="12"/>
      <c r="AF673" s="12"/>
    </row>
    <row r="674" spans="12:32" ht="12.75">
      <c r="L674" s="16"/>
      <c r="M674" s="16"/>
      <c r="N674" s="16"/>
      <c r="O674" s="16"/>
      <c r="P674" s="16"/>
      <c r="Q674" s="16"/>
      <c r="R674" s="12"/>
      <c r="AF674" s="12"/>
    </row>
    <row r="675" spans="12:32" ht="12.75">
      <c r="L675" s="16"/>
      <c r="M675" s="16"/>
      <c r="N675" s="16"/>
      <c r="O675" s="16"/>
      <c r="P675" s="16"/>
      <c r="Q675" s="16"/>
      <c r="R675" s="12"/>
      <c r="AF675" s="12"/>
    </row>
    <row r="676" spans="12:32" ht="12.75">
      <c r="L676" s="16"/>
      <c r="M676" s="16"/>
      <c r="N676" s="16"/>
      <c r="O676" s="16"/>
      <c r="P676" s="16"/>
      <c r="Q676" s="16"/>
      <c r="R676" s="12"/>
      <c r="AF676" s="12"/>
    </row>
    <row r="677" spans="12:32" ht="12.75">
      <c r="L677" s="16"/>
      <c r="M677" s="16"/>
      <c r="N677" s="16"/>
      <c r="O677" s="16"/>
      <c r="P677" s="16"/>
      <c r="Q677" s="16"/>
      <c r="R677" s="12"/>
      <c r="AF677" s="12"/>
    </row>
    <row r="678" spans="12:32" ht="12.75">
      <c r="L678" s="16"/>
      <c r="M678" s="16"/>
      <c r="N678" s="16"/>
      <c r="O678" s="16"/>
      <c r="P678" s="16"/>
      <c r="Q678" s="16"/>
      <c r="R678" s="12"/>
      <c r="AF678" s="12"/>
    </row>
    <row r="679" spans="12:32" ht="12.75">
      <c r="L679" s="16"/>
      <c r="M679" s="16"/>
      <c r="N679" s="16"/>
      <c r="O679" s="16"/>
      <c r="P679" s="16"/>
      <c r="Q679" s="16"/>
      <c r="R679" s="12"/>
      <c r="AF679" s="12"/>
    </row>
    <row r="680" spans="12:32" ht="12.75">
      <c r="L680" s="16"/>
      <c r="M680" s="16"/>
      <c r="N680" s="16"/>
      <c r="O680" s="16"/>
      <c r="P680" s="16"/>
      <c r="Q680" s="16"/>
      <c r="R680" s="12"/>
      <c r="AF680" s="12"/>
    </row>
    <row r="681" spans="12:32" ht="12.75">
      <c r="L681" s="16"/>
      <c r="M681" s="16"/>
      <c r="N681" s="16"/>
      <c r="O681" s="16"/>
      <c r="P681" s="16"/>
      <c r="Q681" s="16"/>
      <c r="R681" s="12"/>
      <c r="AF681" s="12"/>
    </row>
    <row r="682" spans="12:32" ht="12.75">
      <c r="L682" s="16"/>
      <c r="M682" s="16"/>
      <c r="N682" s="16"/>
      <c r="O682" s="16"/>
      <c r="P682" s="16"/>
      <c r="Q682" s="16"/>
      <c r="R682" s="12"/>
      <c r="AF682" s="12"/>
    </row>
    <row r="683" spans="12:32" ht="12.75">
      <c r="L683" s="16"/>
      <c r="M683" s="16"/>
      <c r="N683" s="16"/>
      <c r="O683" s="16"/>
      <c r="P683" s="16"/>
      <c r="Q683" s="16"/>
      <c r="R683" s="12"/>
      <c r="AF683" s="3"/>
    </row>
    <row r="684" spans="12:18" ht="12.75">
      <c r="L684" s="16"/>
      <c r="M684" s="16"/>
      <c r="N684" s="16"/>
      <c r="O684" s="16"/>
      <c r="P684" s="16"/>
      <c r="Q684" s="16"/>
      <c r="R684" s="12"/>
    </row>
    <row r="685" spans="12:18" ht="12.75">
      <c r="L685" s="16"/>
      <c r="M685" s="16"/>
      <c r="N685" s="16"/>
      <c r="O685" s="16"/>
      <c r="P685" s="16"/>
      <c r="Q685" s="16"/>
      <c r="R685" s="12"/>
    </row>
    <row r="686" spans="12:18" ht="12.75">
      <c r="L686" s="16"/>
      <c r="M686" s="16"/>
      <c r="N686" s="16"/>
      <c r="O686" s="16"/>
      <c r="P686" s="16"/>
      <c r="Q686" s="16"/>
      <c r="R686" s="12"/>
    </row>
    <row r="687" spans="12:18" ht="12.75">
      <c r="L687" s="16"/>
      <c r="M687" s="16"/>
      <c r="N687" s="16"/>
      <c r="O687" s="16"/>
      <c r="P687" s="16"/>
      <c r="Q687" s="16"/>
      <c r="R687" s="12"/>
    </row>
    <row r="688" spans="12:18" ht="12.75">
      <c r="L688" s="16"/>
      <c r="M688" s="16"/>
      <c r="N688" s="16"/>
      <c r="O688" s="16"/>
      <c r="P688" s="16"/>
      <c r="Q688" s="16"/>
      <c r="R688" s="12"/>
    </row>
    <row r="689" spans="12:18" ht="12.75">
      <c r="L689" s="16"/>
      <c r="M689" s="16"/>
      <c r="N689" s="16"/>
      <c r="O689" s="16"/>
      <c r="P689" s="16"/>
      <c r="Q689" s="16"/>
      <c r="R689" s="12"/>
    </row>
    <row r="690" spans="12:18" ht="12.75">
      <c r="L690" s="16"/>
      <c r="M690" s="16"/>
      <c r="N690" s="16"/>
      <c r="O690" s="16"/>
      <c r="P690" s="16"/>
      <c r="Q690" s="16"/>
      <c r="R690" s="12"/>
    </row>
    <row r="691" spans="12:18" ht="12.75">
      <c r="L691" s="16"/>
      <c r="M691" s="16"/>
      <c r="N691" s="16"/>
      <c r="O691" s="16"/>
      <c r="P691" s="16"/>
      <c r="Q691" s="16"/>
      <c r="R691" s="12"/>
    </row>
    <row r="692" spans="12:18" ht="12.75">
      <c r="L692" s="16"/>
      <c r="M692" s="16"/>
      <c r="N692" s="16"/>
      <c r="O692" s="16"/>
      <c r="P692" s="16"/>
      <c r="Q692" s="16"/>
      <c r="R692" s="12"/>
    </row>
    <row r="693" spans="12:18" ht="12.75">
      <c r="L693" s="16"/>
      <c r="M693" s="16"/>
      <c r="N693" s="16"/>
      <c r="O693" s="16"/>
      <c r="P693" s="16"/>
      <c r="Q693" s="16"/>
      <c r="R693" s="12"/>
    </row>
    <row r="694" spans="12:18" ht="12.75">
      <c r="L694" s="16"/>
      <c r="M694" s="16"/>
      <c r="N694" s="16"/>
      <c r="O694" s="16"/>
      <c r="P694" s="16"/>
      <c r="Q694" s="16"/>
      <c r="R694" s="12"/>
    </row>
    <row r="695" spans="12:18" ht="12.75">
      <c r="L695" s="16"/>
      <c r="M695" s="16"/>
      <c r="N695" s="16"/>
      <c r="O695" s="16"/>
      <c r="P695" s="16"/>
      <c r="Q695" s="16"/>
      <c r="R695" s="12"/>
    </row>
    <row r="696" spans="12:18" ht="12.75">
      <c r="L696" s="16"/>
      <c r="M696" s="16"/>
      <c r="N696" s="16"/>
      <c r="O696" s="16"/>
      <c r="P696" s="16"/>
      <c r="Q696" s="16"/>
      <c r="R696" s="12"/>
    </row>
    <row r="697" spans="12:18" ht="12.75">
      <c r="L697" s="16"/>
      <c r="M697" s="16"/>
      <c r="N697" s="16"/>
      <c r="O697" s="16"/>
      <c r="P697" s="16"/>
      <c r="Q697" s="16"/>
      <c r="R697" s="12"/>
    </row>
    <row r="698" spans="12:18" ht="12.75">
      <c r="L698" s="16"/>
      <c r="M698" s="16"/>
      <c r="N698" s="16"/>
      <c r="O698" s="16"/>
      <c r="P698" s="16"/>
      <c r="Q698" s="16"/>
      <c r="R698" s="12"/>
    </row>
    <row r="699" spans="12:18" ht="12.75">
      <c r="L699" s="16"/>
      <c r="M699" s="16"/>
      <c r="N699" s="16"/>
      <c r="O699" s="16"/>
      <c r="P699" s="16"/>
      <c r="Q699" s="16"/>
      <c r="R699" s="12"/>
    </row>
    <row r="700" spans="12:18" ht="12.75">
      <c r="L700" s="16"/>
      <c r="M700" s="16"/>
      <c r="N700" s="16"/>
      <c r="O700" s="16"/>
      <c r="P700" s="16"/>
      <c r="Q700" s="16"/>
      <c r="R700" s="12"/>
    </row>
    <row r="701" spans="12:18" ht="12.75">
      <c r="L701" s="16"/>
      <c r="M701" s="16"/>
      <c r="N701" s="16"/>
      <c r="O701" s="16"/>
      <c r="P701" s="16"/>
      <c r="Q701" s="16"/>
      <c r="R701" s="12"/>
    </row>
    <row r="702" spans="12:18" ht="12.75">
      <c r="L702" s="16"/>
      <c r="M702" s="16"/>
      <c r="N702" s="16"/>
      <c r="O702" s="16"/>
      <c r="P702" s="16"/>
      <c r="Q702" s="16"/>
      <c r="R702" s="12"/>
    </row>
    <row r="703" spans="12:18" ht="12.75">
      <c r="L703" s="16"/>
      <c r="M703" s="16"/>
      <c r="N703" s="16"/>
      <c r="O703" s="16"/>
      <c r="P703" s="16"/>
      <c r="Q703" s="16"/>
      <c r="R703" s="12"/>
    </row>
    <row r="704" spans="12:18" ht="12.75">
      <c r="L704" s="16"/>
      <c r="M704" s="16"/>
      <c r="N704" s="16"/>
      <c r="O704" s="16"/>
      <c r="P704" s="16"/>
      <c r="Q704" s="16"/>
      <c r="R704" s="12"/>
    </row>
    <row r="705" spans="12:18" ht="12.75">
      <c r="L705" s="16"/>
      <c r="M705" s="16"/>
      <c r="N705" s="16"/>
      <c r="O705" s="16"/>
      <c r="P705" s="16"/>
      <c r="Q705" s="16"/>
      <c r="R705" s="12"/>
    </row>
    <row r="706" spans="12:18" ht="12.75">
      <c r="L706" s="16"/>
      <c r="M706" s="16"/>
      <c r="N706" s="16"/>
      <c r="O706" s="16"/>
      <c r="P706" s="16"/>
      <c r="Q706" s="16"/>
      <c r="R706" s="12"/>
    </row>
    <row r="707" spans="12:18" ht="12.75">
      <c r="L707" s="16"/>
      <c r="M707" s="16"/>
      <c r="N707" s="16"/>
      <c r="O707" s="16"/>
      <c r="P707" s="16"/>
      <c r="Q707" s="16"/>
      <c r="R707" s="12"/>
    </row>
    <row r="708" spans="12:18" ht="12.75">
      <c r="L708" s="16"/>
      <c r="M708" s="16"/>
      <c r="N708" s="16"/>
      <c r="O708" s="16"/>
      <c r="P708" s="16"/>
      <c r="Q708" s="16"/>
      <c r="R708" s="12"/>
    </row>
    <row r="709" spans="12:18" ht="12.75">
      <c r="L709" s="16"/>
      <c r="M709" s="16"/>
      <c r="N709" s="16"/>
      <c r="O709" s="16"/>
      <c r="P709" s="16"/>
      <c r="Q709" s="16"/>
      <c r="R709" s="12"/>
    </row>
    <row r="710" spans="12:18" ht="12.75">
      <c r="L710" s="16"/>
      <c r="M710" s="16"/>
      <c r="N710" s="16"/>
      <c r="O710" s="16"/>
      <c r="P710" s="16"/>
      <c r="Q710" s="16"/>
      <c r="R710" s="12"/>
    </row>
    <row r="711" spans="12:18" ht="12.75">
      <c r="L711" s="16"/>
      <c r="M711" s="16"/>
      <c r="N711" s="16"/>
      <c r="O711" s="16"/>
      <c r="P711" s="16"/>
      <c r="Q711" s="16"/>
      <c r="R711" s="12"/>
    </row>
    <row r="712" spans="12:18" ht="12.75">
      <c r="L712" s="16"/>
      <c r="M712" s="16"/>
      <c r="N712" s="16"/>
      <c r="O712" s="16"/>
      <c r="P712" s="16"/>
      <c r="Q712" s="16"/>
      <c r="R712" s="12"/>
    </row>
    <row r="713" spans="12:18" ht="12.75">
      <c r="L713" s="16"/>
      <c r="M713" s="16"/>
      <c r="N713" s="16"/>
      <c r="O713" s="16"/>
      <c r="P713" s="16"/>
      <c r="Q713" s="16"/>
      <c r="R713" s="12"/>
    </row>
    <row r="714" spans="12:18" ht="12.75">
      <c r="L714" s="16"/>
      <c r="M714" s="16"/>
      <c r="N714" s="16"/>
      <c r="O714" s="16"/>
      <c r="P714" s="16"/>
      <c r="Q714" s="16"/>
      <c r="R714" s="12"/>
    </row>
    <row r="715" spans="12:18" ht="12.75">
      <c r="L715" s="16"/>
      <c r="M715" s="16"/>
      <c r="N715" s="16"/>
      <c r="O715" s="16"/>
      <c r="P715" s="16"/>
      <c r="Q715" s="16"/>
      <c r="R715" s="12"/>
    </row>
    <row r="716" spans="12:18" ht="12.75">
      <c r="L716" s="16"/>
      <c r="M716" s="16"/>
      <c r="N716" s="16"/>
      <c r="O716" s="16"/>
      <c r="P716" s="16"/>
      <c r="Q716" s="16"/>
      <c r="R716" s="12"/>
    </row>
    <row r="717" spans="12:18" ht="12.75">
      <c r="L717" s="16"/>
      <c r="M717" s="16"/>
      <c r="N717" s="16"/>
      <c r="O717" s="16"/>
      <c r="P717" s="16"/>
      <c r="Q717" s="16"/>
      <c r="R717" s="12"/>
    </row>
    <row r="718" spans="12:18" ht="12.75">
      <c r="L718" s="16"/>
      <c r="M718" s="16"/>
      <c r="N718" s="16"/>
      <c r="O718" s="16"/>
      <c r="P718" s="16"/>
      <c r="Q718" s="16"/>
      <c r="R718" s="12"/>
    </row>
    <row r="719" spans="12:18" ht="12.75">
      <c r="L719" s="16"/>
      <c r="M719" s="16"/>
      <c r="N719" s="16"/>
      <c r="O719" s="16"/>
      <c r="P719" s="16"/>
      <c r="Q719" s="16"/>
      <c r="R719" s="12"/>
    </row>
    <row r="720" spans="12:18" ht="12.75">
      <c r="L720" s="16"/>
      <c r="M720" s="16"/>
      <c r="N720" s="16"/>
      <c r="O720" s="16"/>
      <c r="P720" s="16"/>
      <c r="Q720" s="16"/>
      <c r="R720" s="12"/>
    </row>
    <row r="721" spans="12:18" ht="12.75">
      <c r="L721" s="16"/>
      <c r="M721" s="16"/>
      <c r="N721" s="16"/>
      <c r="O721" s="16"/>
      <c r="P721" s="16"/>
      <c r="Q721" s="16"/>
      <c r="R721" s="12"/>
    </row>
    <row r="722" spans="12:18" ht="12.75">
      <c r="L722" s="16"/>
      <c r="M722" s="16"/>
      <c r="N722" s="16"/>
      <c r="O722" s="16"/>
      <c r="P722" s="16"/>
      <c r="Q722" s="16"/>
      <c r="R722" s="12"/>
    </row>
    <row r="723" spans="12:18" ht="12.75">
      <c r="L723" s="16"/>
      <c r="M723" s="16"/>
      <c r="N723" s="16"/>
      <c r="O723" s="16"/>
      <c r="P723" s="16"/>
      <c r="Q723" s="16"/>
      <c r="R723" s="12"/>
    </row>
    <row r="724" spans="12:18" ht="12.75">
      <c r="L724" s="16"/>
      <c r="M724" s="16"/>
      <c r="N724" s="16"/>
      <c r="O724" s="16"/>
      <c r="P724" s="16"/>
      <c r="Q724" s="16"/>
      <c r="R724" s="12"/>
    </row>
    <row r="725" spans="12:18" ht="12.75">
      <c r="L725" s="16"/>
      <c r="M725" s="16"/>
      <c r="N725" s="16"/>
      <c r="O725" s="16"/>
      <c r="P725" s="16"/>
      <c r="Q725" s="16"/>
      <c r="R725" s="12"/>
    </row>
    <row r="726" spans="12:18" ht="12.75">
      <c r="L726" s="16"/>
      <c r="M726" s="16"/>
      <c r="N726" s="16"/>
      <c r="O726" s="16"/>
      <c r="P726" s="16"/>
      <c r="Q726" s="16"/>
      <c r="R726" s="12"/>
    </row>
    <row r="727" spans="12:18" ht="12.75">
      <c r="L727" s="16"/>
      <c r="M727" s="16"/>
      <c r="N727" s="16"/>
      <c r="O727" s="16"/>
      <c r="P727" s="16"/>
      <c r="Q727" s="16"/>
      <c r="R727" s="12"/>
    </row>
    <row r="728" spans="12:18" ht="12.75">
      <c r="L728" s="16"/>
      <c r="M728" s="16"/>
      <c r="N728" s="16"/>
      <c r="O728" s="16"/>
      <c r="P728" s="16"/>
      <c r="Q728" s="16"/>
      <c r="R728" s="12"/>
    </row>
    <row r="729" spans="12:18" ht="12.75">
      <c r="L729" s="16"/>
      <c r="M729" s="16"/>
      <c r="N729" s="16"/>
      <c r="O729" s="16"/>
      <c r="P729" s="16"/>
      <c r="Q729" s="16"/>
      <c r="R729" s="12"/>
    </row>
    <row r="730" spans="12:18" ht="12.75">
      <c r="L730" s="16"/>
      <c r="M730" s="16"/>
      <c r="N730" s="16"/>
      <c r="O730" s="16"/>
      <c r="P730" s="16"/>
      <c r="Q730" s="16"/>
      <c r="R730" s="12"/>
    </row>
    <row r="731" spans="12:18" ht="12.75">
      <c r="L731" s="16"/>
      <c r="M731" s="16"/>
      <c r="N731" s="16"/>
      <c r="O731" s="16"/>
      <c r="P731" s="16"/>
      <c r="Q731" s="16"/>
      <c r="R731" s="12"/>
    </row>
    <row r="732" spans="12:18" ht="12.75">
      <c r="L732" s="16"/>
      <c r="M732" s="16"/>
      <c r="N732" s="16"/>
      <c r="O732" s="16"/>
      <c r="P732" s="16"/>
      <c r="Q732" s="16"/>
      <c r="R732" s="12"/>
    </row>
    <row r="733" spans="12:18" ht="12.75">
      <c r="L733" s="16"/>
      <c r="M733" s="16"/>
      <c r="N733" s="16"/>
      <c r="O733" s="16"/>
      <c r="P733" s="16"/>
      <c r="Q733" s="16"/>
      <c r="R733" s="12"/>
    </row>
    <row r="734" spans="12:18" ht="12.75">
      <c r="L734" s="16"/>
      <c r="M734" s="16"/>
      <c r="N734" s="16"/>
      <c r="O734" s="16"/>
      <c r="P734" s="16"/>
      <c r="Q734" s="16"/>
      <c r="R734" s="12"/>
    </row>
    <row r="735" spans="12:18" ht="12.75">
      <c r="L735" s="16"/>
      <c r="M735" s="16"/>
      <c r="N735" s="16"/>
      <c r="O735" s="16"/>
      <c r="P735" s="16"/>
      <c r="Q735" s="16"/>
      <c r="R735" s="12"/>
    </row>
    <row r="736" spans="12:18" ht="12.75">
      <c r="L736" s="16"/>
      <c r="M736" s="16"/>
      <c r="N736" s="16"/>
      <c r="O736" s="16"/>
      <c r="P736" s="16"/>
      <c r="Q736" s="16"/>
      <c r="R736" s="12"/>
    </row>
    <row r="737" spans="12:18" ht="12.75">
      <c r="L737" s="16"/>
      <c r="M737" s="16"/>
      <c r="N737" s="16"/>
      <c r="O737" s="16"/>
      <c r="P737" s="16"/>
      <c r="Q737" s="16"/>
      <c r="R737" s="12"/>
    </row>
    <row r="738" spans="12:18" ht="12.75">
      <c r="L738" s="16"/>
      <c r="M738" s="16"/>
      <c r="N738" s="16"/>
      <c r="O738" s="16"/>
      <c r="P738" s="16"/>
      <c r="Q738" s="16"/>
      <c r="R738" s="12"/>
    </row>
    <row r="739" spans="12:18" ht="12.75">
      <c r="L739" s="16"/>
      <c r="M739" s="16"/>
      <c r="N739" s="16"/>
      <c r="O739" s="16"/>
      <c r="P739" s="16"/>
      <c r="Q739" s="16"/>
      <c r="R739" s="12"/>
    </row>
    <row r="740" spans="12:18" ht="12.75">
      <c r="L740" s="16"/>
      <c r="M740" s="16"/>
      <c r="N740" s="16"/>
      <c r="O740" s="16"/>
      <c r="P740" s="16"/>
      <c r="Q740" s="16"/>
      <c r="R740" s="12"/>
    </row>
    <row r="741" spans="12:18" ht="12.75">
      <c r="L741" s="16"/>
      <c r="M741" s="16"/>
      <c r="N741" s="16"/>
      <c r="O741" s="16"/>
      <c r="P741" s="16"/>
      <c r="Q741" s="16"/>
      <c r="R741" s="12"/>
    </row>
    <row r="742" spans="12:18" ht="12.75">
      <c r="L742" s="16"/>
      <c r="M742" s="16"/>
      <c r="N742" s="16"/>
      <c r="O742" s="16"/>
      <c r="P742" s="16"/>
      <c r="Q742" s="16"/>
      <c r="R742" s="12"/>
    </row>
    <row r="743" spans="12:18" ht="12.75">
      <c r="L743" s="16"/>
      <c r="M743" s="16"/>
      <c r="N743" s="16"/>
      <c r="O743" s="16"/>
      <c r="P743" s="16"/>
      <c r="Q743" s="16"/>
      <c r="R743" s="12"/>
    </row>
    <row r="744" spans="12:18" ht="12.75">
      <c r="L744" s="16"/>
      <c r="M744" s="16"/>
      <c r="N744" s="16"/>
      <c r="O744" s="16"/>
      <c r="P744" s="16"/>
      <c r="Q744" s="16"/>
      <c r="R744" s="12"/>
    </row>
    <row r="745" spans="12:18" ht="12.75">
      <c r="L745" s="16"/>
      <c r="M745" s="16"/>
      <c r="N745" s="16"/>
      <c r="O745" s="16"/>
      <c r="P745" s="16"/>
      <c r="Q745" s="16"/>
      <c r="R745" s="12"/>
    </row>
    <row r="746" spans="12:18" ht="12.75">
      <c r="L746" s="16"/>
      <c r="M746" s="16"/>
      <c r="N746" s="16"/>
      <c r="O746" s="16"/>
      <c r="P746" s="16"/>
      <c r="Q746" s="16"/>
      <c r="R746" s="12"/>
    </row>
    <row r="747" spans="12:29" ht="12.75">
      <c r="L747" s="16"/>
      <c r="M747" s="16"/>
      <c r="N747" s="16"/>
      <c r="O747" s="16"/>
      <c r="P747" s="16"/>
      <c r="Q747" s="16"/>
      <c r="R747" s="12"/>
      <c r="AC747" s="82"/>
    </row>
    <row r="748" spans="12:18" ht="12.75">
      <c r="L748" s="16"/>
      <c r="M748" s="16"/>
      <c r="N748" s="16"/>
      <c r="O748" s="16"/>
      <c r="P748" s="16"/>
      <c r="Q748" s="16"/>
      <c r="R748" s="12"/>
    </row>
    <row r="749" spans="12:18" ht="12.75">
      <c r="L749" s="16"/>
      <c r="M749" s="16"/>
      <c r="N749" s="16"/>
      <c r="O749" s="16"/>
      <c r="P749" s="16"/>
      <c r="Q749" s="16"/>
      <c r="R749" s="12"/>
    </row>
    <row r="750" spans="12:18" ht="12.75">
      <c r="L750" s="16"/>
      <c r="M750" s="16"/>
      <c r="N750" s="16"/>
      <c r="O750" s="16"/>
      <c r="P750" s="16"/>
      <c r="Q750" s="16"/>
      <c r="R750" s="12"/>
    </row>
    <row r="751" spans="12:18" ht="12.75">
      <c r="L751" s="16"/>
      <c r="M751" s="16"/>
      <c r="N751" s="16"/>
      <c r="O751" s="16"/>
      <c r="P751" s="16"/>
      <c r="Q751" s="16"/>
      <c r="R751" s="12"/>
    </row>
    <row r="752" spans="12:18" ht="12.75">
      <c r="L752" s="16"/>
      <c r="M752" s="16"/>
      <c r="N752" s="16"/>
      <c r="O752" s="16"/>
      <c r="P752" s="16"/>
      <c r="Q752" s="16"/>
      <c r="R752" s="12"/>
    </row>
    <row r="753" spans="12:18" ht="12.75">
      <c r="L753" s="16"/>
      <c r="M753" s="16"/>
      <c r="N753" s="16"/>
      <c r="O753" s="16"/>
      <c r="P753" s="16"/>
      <c r="Q753" s="16"/>
      <c r="R753" s="12"/>
    </row>
    <row r="754" spans="12:18" ht="12.75">
      <c r="L754" s="16"/>
      <c r="M754" s="16"/>
      <c r="N754" s="16"/>
      <c r="O754" s="16"/>
      <c r="P754" s="16"/>
      <c r="Q754" s="16"/>
      <c r="R754" s="12"/>
    </row>
    <row r="755" spans="12:18" ht="12.75">
      <c r="L755" s="16"/>
      <c r="M755" s="16"/>
      <c r="N755" s="16"/>
      <c r="O755" s="16"/>
      <c r="P755" s="16"/>
      <c r="Q755" s="16"/>
      <c r="R755" s="12"/>
    </row>
    <row r="756" spans="12:18" ht="12.75">
      <c r="L756" s="16"/>
      <c r="M756" s="16"/>
      <c r="N756" s="16"/>
      <c r="O756" s="16"/>
      <c r="P756" s="16"/>
      <c r="Q756" s="16"/>
      <c r="R756" s="12"/>
    </row>
    <row r="757" spans="12:18" ht="12.75">
      <c r="L757" s="16"/>
      <c r="M757" s="16"/>
      <c r="N757" s="16"/>
      <c r="O757" s="16"/>
      <c r="P757" s="16"/>
      <c r="Q757" s="16"/>
      <c r="R757" s="12"/>
    </row>
    <row r="758" spans="12:18" ht="12.75">
      <c r="L758" s="16"/>
      <c r="M758" s="16"/>
      <c r="N758" s="16"/>
      <c r="O758" s="16"/>
      <c r="P758" s="16"/>
      <c r="Q758" s="16"/>
      <c r="R758" s="12"/>
    </row>
    <row r="759" spans="12:18" ht="12.75">
      <c r="L759" s="16"/>
      <c r="M759" s="16"/>
      <c r="N759" s="16"/>
      <c r="O759" s="16"/>
      <c r="P759" s="16"/>
      <c r="Q759" s="16"/>
      <c r="R759" s="12"/>
    </row>
    <row r="760" spans="12:18" ht="12.75">
      <c r="L760" s="16"/>
      <c r="M760" s="16"/>
      <c r="N760" s="16"/>
      <c r="O760" s="16"/>
      <c r="P760" s="16"/>
      <c r="Q760" s="16"/>
      <c r="R760" s="12"/>
    </row>
    <row r="761" spans="12:18" ht="12.75">
      <c r="L761" s="16"/>
      <c r="M761" s="16"/>
      <c r="N761" s="16"/>
      <c r="O761" s="16"/>
      <c r="P761" s="16"/>
      <c r="Q761" s="16"/>
      <c r="R761" s="12"/>
    </row>
    <row r="762" spans="12:18" ht="12.75">
      <c r="L762" s="16"/>
      <c r="M762" s="16"/>
      <c r="N762" s="16"/>
      <c r="O762" s="16"/>
      <c r="P762" s="16"/>
      <c r="Q762" s="16"/>
      <c r="R762" s="12"/>
    </row>
    <row r="763" spans="12:18" ht="12.75">
      <c r="L763" s="16"/>
      <c r="M763" s="16"/>
      <c r="N763" s="16"/>
      <c r="O763" s="16"/>
      <c r="P763" s="16"/>
      <c r="Q763" s="16"/>
      <c r="R763" s="12"/>
    </row>
    <row r="764" spans="12:18" ht="12.75">
      <c r="L764" s="16"/>
      <c r="M764" s="16"/>
      <c r="N764" s="16"/>
      <c r="O764" s="16"/>
      <c r="P764" s="16"/>
      <c r="Q764" s="16"/>
      <c r="R764" s="12"/>
    </row>
    <row r="765" spans="12:18" ht="12.75">
      <c r="L765" s="16"/>
      <c r="M765" s="16"/>
      <c r="N765" s="16"/>
      <c r="O765" s="16"/>
      <c r="P765" s="16"/>
      <c r="Q765" s="16"/>
      <c r="R765" s="12"/>
    </row>
    <row r="766" spans="12:18" ht="12.75">
      <c r="L766" s="16"/>
      <c r="M766" s="16"/>
      <c r="N766" s="16"/>
      <c r="O766" s="16"/>
      <c r="P766" s="16"/>
      <c r="Q766" s="16"/>
      <c r="R766" s="12"/>
    </row>
    <row r="767" spans="12:18" ht="12.75">
      <c r="L767" s="16"/>
      <c r="M767" s="16"/>
      <c r="N767" s="16"/>
      <c r="O767" s="16"/>
      <c r="P767" s="16"/>
      <c r="Q767" s="16"/>
      <c r="R767" s="12"/>
    </row>
    <row r="768" spans="12:18" ht="12.75">
      <c r="L768" s="16"/>
      <c r="M768" s="16"/>
      <c r="N768" s="16"/>
      <c r="O768" s="16"/>
      <c r="P768" s="16"/>
      <c r="Q768" s="16"/>
      <c r="R768" s="12"/>
    </row>
    <row r="769" spans="12:18" ht="12.75">
      <c r="L769" s="16"/>
      <c r="M769" s="16"/>
      <c r="N769" s="16"/>
      <c r="O769" s="16"/>
      <c r="P769" s="16"/>
      <c r="Q769" s="16"/>
      <c r="R769" s="12"/>
    </row>
    <row r="770" spans="12:18" ht="12.75">
      <c r="L770" s="16"/>
      <c r="M770" s="16"/>
      <c r="N770" s="16"/>
      <c r="O770" s="16"/>
      <c r="P770" s="16"/>
      <c r="Q770" s="16"/>
      <c r="R770" s="12"/>
    </row>
    <row r="771" spans="12:18" ht="12.75">
      <c r="L771" s="16"/>
      <c r="M771" s="16"/>
      <c r="N771" s="16"/>
      <c r="O771" s="16"/>
      <c r="P771" s="16"/>
      <c r="Q771" s="16"/>
      <c r="R771" s="12"/>
    </row>
    <row r="772" spans="12:18" ht="12.75">
      <c r="L772" s="16"/>
      <c r="M772" s="16"/>
      <c r="N772" s="16"/>
      <c r="O772" s="16"/>
      <c r="P772" s="16"/>
      <c r="Q772" s="16"/>
      <c r="R772" s="12"/>
    </row>
    <row r="773" spans="12:18" ht="12.75">
      <c r="L773" s="16"/>
      <c r="M773" s="16"/>
      <c r="N773" s="16"/>
      <c r="O773" s="16"/>
      <c r="P773" s="16"/>
      <c r="Q773" s="16"/>
      <c r="R773" s="12"/>
    </row>
    <row r="774" spans="12:18" ht="12.75">
      <c r="L774" s="16"/>
      <c r="M774" s="16"/>
      <c r="N774" s="16"/>
      <c r="O774" s="16"/>
      <c r="P774" s="16"/>
      <c r="Q774" s="16"/>
      <c r="R774" s="12"/>
    </row>
    <row r="775" spans="11:30" ht="12.75">
      <c r="K775" s="13"/>
      <c r="L775" s="13"/>
      <c r="M775" s="16"/>
      <c r="N775" s="16"/>
      <c r="O775" s="13"/>
      <c r="P775" s="13"/>
      <c r="Q775" s="13"/>
      <c r="AD775" s="13"/>
    </row>
    <row r="776" spans="13:14" ht="12.75">
      <c r="M776" s="13"/>
      <c r="N776" s="13"/>
    </row>
    <row r="777" spans="17:18" ht="12.75">
      <c r="Q777" s="4"/>
      <c r="R777" s="3"/>
    </row>
    <row r="778" spans="12:24" ht="12.75">
      <c r="L778" s="13"/>
      <c r="O778" s="13"/>
      <c r="V778" s="13"/>
      <c r="W778" s="13"/>
      <c r="X778" s="12"/>
    </row>
    <row r="779" spans="12:24" ht="12.75">
      <c r="L779" s="17"/>
      <c r="M779" s="13"/>
      <c r="N779" s="13"/>
      <c r="O779" s="17"/>
      <c r="P779" s="17"/>
      <c r="Q779" s="17"/>
      <c r="R779" s="17"/>
      <c r="S779" s="17"/>
      <c r="T779" s="17"/>
      <c r="U779" s="17"/>
      <c r="V779" s="17"/>
      <c r="W779" s="17"/>
      <c r="X779" s="12"/>
    </row>
    <row r="780" spans="12:24" ht="12.75"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2"/>
    </row>
    <row r="781" spans="12:24" ht="12.75"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2"/>
    </row>
    <row r="782" spans="12:24" ht="12.75"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2"/>
    </row>
    <row r="783" spans="12:24" ht="12.75"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2"/>
    </row>
    <row r="784" spans="12:24" ht="12.75"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2"/>
    </row>
    <row r="785" spans="12:24" ht="12.75"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2"/>
    </row>
    <row r="786" spans="12:24" ht="12.75"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2"/>
    </row>
    <row r="787" spans="12:24" ht="12.75"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2"/>
    </row>
    <row r="788" spans="12:24" ht="12.75"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2"/>
    </row>
    <row r="789" spans="12:24" ht="12.75"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2"/>
    </row>
    <row r="790" spans="12:24" ht="12.75"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2"/>
    </row>
    <row r="791" spans="12:24" ht="12.75"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2"/>
    </row>
    <row r="792" spans="12:24" ht="12.75"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2"/>
    </row>
    <row r="793" spans="12:24" ht="12.75"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2"/>
    </row>
    <row r="794" spans="12:24" ht="12.75"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2"/>
    </row>
    <row r="795" spans="12:24" ht="12.75"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2"/>
    </row>
    <row r="796" spans="12:24" ht="12.75"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2"/>
    </row>
    <row r="797" spans="12:24" ht="12.75"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2"/>
    </row>
    <row r="798" spans="12:24" ht="12.75"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2"/>
    </row>
    <row r="799" spans="12:24" ht="12.75"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2"/>
    </row>
    <row r="800" spans="12:24" ht="12.75"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2"/>
    </row>
    <row r="801" spans="12:24" ht="12.75"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2"/>
    </row>
    <row r="802" spans="12:24" ht="12.75"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2"/>
    </row>
    <row r="803" spans="12:24" ht="12.75"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2"/>
    </row>
    <row r="804" spans="12:24" ht="12.75"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2"/>
    </row>
    <row r="805" spans="12:24" ht="12.75"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2"/>
    </row>
    <row r="806" spans="12:24" ht="12.75"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2"/>
    </row>
    <row r="807" spans="12:24" ht="12.75"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2"/>
    </row>
    <row r="808" spans="12:24" ht="12.75"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2"/>
    </row>
    <row r="809" spans="12:24" ht="12.75"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2"/>
    </row>
    <row r="810" spans="12:24" ht="12.75"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2"/>
    </row>
    <row r="811" spans="12:24" ht="12.75"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2"/>
    </row>
    <row r="812" spans="12:24" ht="12.75"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2"/>
    </row>
    <row r="813" spans="12:24" ht="12.75"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2"/>
    </row>
    <row r="814" spans="12:24" ht="12.75"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2"/>
    </row>
    <row r="815" spans="12:24" ht="12.75"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2"/>
    </row>
    <row r="816" spans="12:24" ht="12.75"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2"/>
    </row>
    <row r="817" spans="12:24" ht="12.75"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2"/>
    </row>
    <row r="818" spans="12:24" ht="12.75"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2"/>
    </row>
    <row r="819" spans="12:24" ht="12.75"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2"/>
    </row>
    <row r="820" spans="12:24" ht="12.75"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2"/>
    </row>
    <row r="821" spans="12:24" ht="12.75"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2"/>
    </row>
    <row r="822" spans="12:24" ht="12.75"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2"/>
    </row>
    <row r="823" spans="12:24" ht="12.75"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2"/>
    </row>
    <row r="824" spans="12:24" ht="12.75"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2"/>
    </row>
    <row r="825" spans="12:24" ht="12.75"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2"/>
    </row>
    <row r="826" spans="12:24" ht="12.75"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2"/>
    </row>
    <row r="827" spans="12:24" ht="12.75"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2"/>
    </row>
    <row r="828" spans="12:24" ht="12.75"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2"/>
    </row>
    <row r="829" spans="12:24" ht="12.75"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2"/>
    </row>
    <row r="830" spans="12:24" ht="12.75"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2"/>
    </row>
    <row r="831" spans="12:24" ht="12.75"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2"/>
    </row>
    <row r="832" spans="12:24" ht="12.75"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2"/>
    </row>
    <row r="833" spans="12:24" ht="12.75"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2"/>
    </row>
    <row r="834" spans="12:24" ht="12.75"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2"/>
    </row>
    <row r="835" spans="12:24" ht="12.75"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2"/>
    </row>
    <row r="836" spans="12:24" ht="12.75"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2"/>
    </row>
    <row r="837" spans="12:24" ht="12.75"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2"/>
    </row>
    <row r="838" spans="12:24" ht="12.75"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2"/>
    </row>
    <row r="839" spans="12:24" ht="12.75"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2"/>
    </row>
    <row r="840" spans="12:24" ht="12.75"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2"/>
    </row>
    <row r="841" spans="12:24" ht="12.75"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2"/>
    </row>
    <row r="842" spans="12:24" ht="12.75"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2"/>
    </row>
    <row r="843" spans="12:24" ht="12.75"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2"/>
    </row>
    <row r="844" spans="12:24" ht="12.75"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2"/>
    </row>
    <row r="845" spans="12:24" ht="12.75"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2"/>
    </row>
    <row r="846" spans="12:24" ht="12.75"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2"/>
    </row>
    <row r="847" spans="12:24" ht="12.75"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2"/>
    </row>
    <row r="848" spans="12:24" ht="12.75"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2"/>
    </row>
    <row r="849" spans="12:24" ht="12.75"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2"/>
    </row>
    <row r="850" spans="12:24" ht="12.75"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2"/>
    </row>
    <row r="851" spans="12:24" ht="12.75"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2"/>
    </row>
    <row r="852" spans="12:24" ht="12.75"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2"/>
    </row>
    <row r="853" spans="12:24" ht="12.75"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2"/>
    </row>
    <row r="854" spans="12:24" ht="12.75"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2"/>
    </row>
    <row r="855" spans="12:24" ht="12.75"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2"/>
    </row>
    <row r="856" spans="12:24" ht="12.75"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2"/>
    </row>
    <row r="857" spans="12:24" ht="12.75"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2"/>
    </row>
    <row r="858" spans="12:24" ht="12.75"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2"/>
    </row>
    <row r="859" spans="12:24" ht="12.75"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2"/>
    </row>
    <row r="860" spans="12:24" ht="12.75"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2"/>
    </row>
    <row r="861" spans="12:24" ht="12.75"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2"/>
    </row>
    <row r="862" spans="12:24" ht="12.75"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2"/>
    </row>
    <row r="863" spans="12:24" ht="12.75"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2"/>
    </row>
    <row r="864" spans="12:24" ht="12.75"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2"/>
    </row>
    <row r="865" spans="12:24" ht="12.75"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2"/>
    </row>
    <row r="866" spans="12:24" ht="12.75"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2"/>
    </row>
    <row r="867" spans="12:24" ht="12.75"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2"/>
    </row>
    <row r="868" spans="12:24" ht="12.75"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2"/>
    </row>
    <row r="869" spans="12:24" ht="12.75"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2"/>
    </row>
    <row r="870" spans="12:24" ht="12.75"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2"/>
    </row>
    <row r="871" spans="12:24" ht="12.75"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2"/>
    </row>
    <row r="872" spans="12:24" ht="12.75"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2"/>
    </row>
    <row r="873" spans="12:24" ht="12.75"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2"/>
    </row>
    <row r="874" spans="12:24" ht="12.75"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2"/>
    </row>
    <row r="875" spans="12:24" ht="12.75"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2"/>
    </row>
    <row r="876" spans="12:24" ht="12.75"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2"/>
    </row>
    <row r="877" spans="12:24" ht="12.75"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2"/>
    </row>
    <row r="878" spans="12:24" ht="12.75"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2"/>
    </row>
    <row r="879" spans="12:24" ht="12.75"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2"/>
    </row>
    <row r="880" spans="12:24" ht="12.75"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2"/>
    </row>
    <row r="881" spans="12:24" ht="12.75"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2"/>
    </row>
    <row r="882" spans="12:24" ht="12.75"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2"/>
    </row>
    <row r="883" spans="12:24" ht="12.75"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2"/>
    </row>
    <row r="884" spans="12:24" ht="12.75"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2"/>
    </row>
    <row r="885" spans="12:24" ht="12.75"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2"/>
    </row>
    <row r="886" spans="12:24" ht="12.75"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2"/>
    </row>
    <row r="887" spans="12:24" ht="12.75"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2"/>
    </row>
    <row r="888" spans="12:24" ht="12.75"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2"/>
    </row>
    <row r="889" spans="12:24" ht="12.75"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2"/>
    </row>
    <row r="890" spans="12:24" ht="12.75"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2"/>
    </row>
    <row r="891" spans="12:24" ht="12.75"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2"/>
    </row>
    <row r="892" spans="12:24" ht="12.75"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2"/>
    </row>
    <row r="893" spans="12:24" ht="12.75"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2"/>
    </row>
    <row r="894" spans="12:24" ht="12.75"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2"/>
    </row>
    <row r="895" spans="12:24" ht="12.75"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2"/>
    </row>
    <row r="896" spans="12:24" ht="12.75"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2"/>
    </row>
    <row r="897" spans="12:24" ht="12.75"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2"/>
    </row>
    <row r="898" spans="12:24" ht="12.75"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2"/>
    </row>
    <row r="899" spans="12:24" ht="12.75"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2"/>
    </row>
    <row r="900" spans="12:24" ht="12.75"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2"/>
    </row>
    <row r="901" spans="12:24" ht="12.75"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2"/>
    </row>
    <row r="902" spans="12:24" ht="12.75"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2"/>
    </row>
    <row r="903" spans="12:24" ht="12.75"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2"/>
    </row>
    <row r="904" spans="12:24" ht="12.75"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2"/>
    </row>
    <row r="905" spans="12:24" ht="12.75"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2"/>
    </row>
    <row r="906" spans="12:24" ht="12.75"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2"/>
    </row>
    <row r="907" spans="12:24" ht="12.75"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2"/>
    </row>
    <row r="908" spans="12:24" ht="12.75"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2"/>
    </row>
    <row r="909" spans="12:24" ht="12.75"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2"/>
    </row>
    <row r="910" spans="12:24" ht="12.75"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2"/>
    </row>
    <row r="911" spans="12:24" ht="12.75"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2"/>
    </row>
    <row r="912" spans="12:24" ht="12.75"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2"/>
    </row>
    <row r="913" spans="12:24" ht="12.75"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2"/>
    </row>
    <row r="914" spans="12:24" ht="12.75"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2"/>
    </row>
    <row r="915" spans="12:24" ht="12.75"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2"/>
    </row>
    <row r="916" spans="12:24" ht="12.75"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2"/>
    </row>
    <row r="917" spans="12:24" ht="12.75"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2"/>
    </row>
    <row r="918" spans="12:24" ht="12.75"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2"/>
    </row>
    <row r="919" spans="12:24" ht="12.75"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2"/>
    </row>
    <row r="920" spans="12:24" ht="12.75"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2"/>
    </row>
    <row r="921" spans="12:24" ht="12.75"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2"/>
    </row>
    <row r="922" spans="12:24" ht="12.75"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2"/>
    </row>
    <row r="923" spans="12:24" ht="12.75"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2"/>
    </row>
    <row r="924" spans="12:24" ht="12.75"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2"/>
    </row>
    <row r="925" spans="12:24" ht="12.75"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2"/>
    </row>
    <row r="926" spans="12:24" ht="12.75"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2"/>
    </row>
    <row r="927" spans="12:24" ht="12.75"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2"/>
    </row>
    <row r="928" spans="12:24" ht="12.75"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2"/>
    </row>
    <row r="929" spans="12:24" ht="12.75"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2"/>
    </row>
    <row r="930" spans="12:24" ht="12.75"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2"/>
    </row>
    <row r="931" spans="12:24" ht="12.75"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2"/>
    </row>
    <row r="932" spans="12:24" ht="12.75"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2"/>
    </row>
    <row r="933" spans="12:24" ht="12.75"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2"/>
    </row>
    <row r="934" spans="12:24" ht="12.75"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2"/>
    </row>
    <row r="935" spans="12:24" ht="12.75"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2"/>
    </row>
    <row r="936" spans="12:24" ht="12.75"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2"/>
    </row>
    <row r="937" spans="12:24" ht="12.75"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2"/>
    </row>
    <row r="938" spans="12:24" ht="12.75"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2"/>
    </row>
    <row r="939" spans="12:24" ht="12.75"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2"/>
    </row>
    <row r="940" spans="12:24" ht="12.75"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2"/>
    </row>
    <row r="941" spans="12:24" ht="12.75"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2"/>
    </row>
    <row r="942" spans="12:24" ht="12.75"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2"/>
    </row>
    <row r="943" spans="12:24" ht="12.75"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2"/>
    </row>
    <row r="944" spans="12:24" ht="12.75"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2"/>
    </row>
    <row r="945" spans="12:24" ht="12.75"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2"/>
    </row>
    <row r="946" spans="12:24" ht="12.75"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2"/>
    </row>
    <row r="947" spans="12:24" ht="12.75"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2"/>
    </row>
    <row r="948" spans="12:24" ht="12.75"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2"/>
    </row>
    <row r="949" spans="12:24" ht="12.75"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2"/>
    </row>
    <row r="950" spans="12:23" ht="12.75">
      <c r="L950" s="13"/>
      <c r="M950" s="17"/>
      <c r="N950" s="17"/>
      <c r="O950" s="13"/>
      <c r="V950" s="13"/>
      <c r="W950" s="13"/>
    </row>
    <row r="951" spans="12:14" ht="12.75">
      <c r="L951" s="13"/>
      <c r="M951" s="13"/>
      <c r="N951" s="13"/>
    </row>
    <row r="952" spans="12:24" ht="12.75">
      <c r="L952" s="13"/>
      <c r="W952" s="4"/>
      <c r="X952" s="3"/>
    </row>
    <row r="954" spans="12:27" ht="12.75">
      <c r="L954" s="13"/>
      <c r="Z954" s="13"/>
      <c r="AA954" s="13"/>
    </row>
    <row r="955" spans="12:27" ht="12.75">
      <c r="L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7"/>
      <c r="AA955" s="17"/>
    </row>
    <row r="956" spans="12:27" ht="12.75">
      <c r="L956" s="17"/>
      <c r="M956" s="13"/>
      <c r="N956" s="13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</row>
    <row r="957" spans="12:27" ht="12.75"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</row>
    <row r="958" spans="12:27" ht="12.75"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</row>
    <row r="959" spans="12:27" ht="12.75"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</row>
    <row r="960" spans="12:27" ht="12.75"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</row>
    <row r="961" spans="12:27" ht="12.75"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</row>
    <row r="962" spans="12:27" ht="12.75"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</row>
    <row r="963" spans="12:27" ht="12.75"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</row>
    <row r="964" spans="12:27" ht="12.75"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</row>
    <row r="965" spans="12:27" ht="12.75"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</row>
    <row r="966" spans="12:27" ht="12.75"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</row>
    <row r="967" spans="12:27" ht="12.75"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</row>
    <row r="968" spans="12:27" ht="12.75"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</row>
    <row r="969" spans="12:27" ht="12.75"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</row>
    <row r="970" spans="12:27" ht="12.75"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</row>
    <row r="971" spans="12:27" ht="12.75"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</row>
    <row r="972" spans="12:27" ht="12.75"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</row>
    <row r="973" spans="12:27" ht="12.75"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</row>
    <row r="974" spans="12:27" ht="12.75"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</row>
    <row r="975" spans="12:27" ht="12.75"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</row>
    <row r="976" spans="12:27" ht="12.75"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</row>
    <row r="977" spans="12:27" ht="12.75"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</row>
    <row r="978" spans="12:27" ht="12.75"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</row>
    <row r="979" spans="12:27" ht="12.75"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</row>
    <row r="980" spans="12:27" ht="12.75"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</row>
    <row r="981" spans="12:27" ht="12.75"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</row>
    <row r="982" spans="12:27" ht="12.75"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</row>
    <row r="983" spans="12:27" ht="12.75"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</row>
    <row r="984" spans="12:27" ht="12.75"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</row>
    <row r="985" spans="12:27" ht="12.75"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</row>
    <row r="986" spans="12:27" ht="12.75"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</row>
    <row r="987" spans="12:27" ht="12.75"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</row>
    <row r="988" spans="12:27" ht="12.75"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</row>
    <row r="989" spans="12:27" ht="12.75"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</row>
    <row r="990" spans="12:27" ht="12.75"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</row>
    <row r="991" spans="12:27" ht="12.75"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</row>
    <row r="992" spans="12:27" ht="12.75"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</row>
    <row r="993" spans="12:27" ht="12.75"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</row>
    <row r="994" spans="12:27" ht="12.75"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</row>
    <row r="995" spans="12:27" ht="12.75"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</row>
    <row r="996" spans="12:27" ht="12.75"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</row>
    <row r="997" spans="12:27" ht="12.75"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</row>
    <row r="998" spans="12:27" ht="12.75"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</row>
    <row r="999" spans="12:27" ht="12.75"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</row>
    <row r="1000" spans="12:27" ht="12.75"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</row>
    <row r="1001" spans="12:27" ht="12.75"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</row>
    <row r="1002" spans="12:27" ht="12.75"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</row>
    <row r="1003" spans="12:27" ht="12.75"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</row>
    <row r="1004" spans="12:27" ht="12.75"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</row>
    <row r="1005" spans="12:27" ht="12.75"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</row>
    <row r="1006" spans="12:27" ht="12.75"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</row>
    <row r="1007" spans="12:27" ht="12.75"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</row>
    <row r="1008" spans="12:27" ht="12.75"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</row>
    <row r="1009" spans="12:27" ht="12.75"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</row>
    <row r="1010" spans="12:27" ht="12.75"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</row>
    <row r="1011" spans="12:27" ht="12.75"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</row>
    <row r="1012" spans="12:27" ht="12.75"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</row>
    <row r="1013" spans="12:27" ht="12.75"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</row>
    <row r="1014" spans="12:27" ht="12.75"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3"/>
      <c r="AA1014" s="13"/>
    </row>
    <row r="1015" spans="12:25" ht="12.75">
      <c r="L1015" s="13"/>
      <c r="M1015" s="17"/>
      <c r="N1015" s="17"/>
      <c r="O1015" s="13"/>
      <c r="V1015" s="13"/>
      <c r="W1015" s="13"/>
      <c r="X1015" s="13"/>
      <c r="Y1015" s="13"/>
    </row>
    <row r="1016" spans="12:14" ht="12.75">
      <c r="L1016" s="13"/>
      <c r="M1016" s="13"/>
      <c r="N1016" s="13"/>
    </row>
    <row r="1017" ht="12.75">
      <c r="L1017" s="13"/>
    </row>
    <row r="1018" ht="12.75">
      <c r="L1018" s="13"/>
    </row>
    <row r="1019" ht="12.75">
      <c r="L1019" s="13"/>
    </row>
    <row r="1020" ht="12.75">
      <c r="L1020" s="13"/>
    </row>
    <row r="1021" ht="12.75">
      <c r="L1021" s="13"/>
    </row>
    <row r="1022" ht="12.75">
      <c r="L1022" s="13"/>
    </row>
    <row r="1023" ht="12.75">
      <c r="L1023" s="13"/>
    </row>
    <row r="1024" ht="12.75">
      <c r="L1024" s="13"/>
    </row>
    <row r="1025" ht="12.75">
      <c r="L1025" s="13"/>
    </row>
    <row r="1026" ht="12.75">
      <c r="L1026" s="13"/>
    </row>
    <row r="1027" ht="12.75">
      <c r="L1027" s="13"/>
    </row>
    <row r="1028" ht="12.75">
      <c r="L1028" s="13"/>
    </row>
    <row r="1029" ht="12.75">
      <c r="L1029" s="13"/>
    </row>
    <row r="1030" ht="12.75">
      <c r="L1030" s="13"/>
    </row>
    <row r="1031" ht="12.75">
      <c r="L1031" s="13"/>
    </row>
    <row r="1032" ht="12.75">
      <c r="L1032" s="13"/>
    </row>
    <row r="1033" ht="12.75">
      <c r="L1033" s="13"/>
    </row>
    <row r="1034" ht="12.75">
      <c r="L1034" s="13"/>
    </row>
    <row r="1035" ht="12.75">
      <c r="L1035" s="13"/>
    </row>
    <row r="1036" ht="12.75">
      <c r="L1036" s="13"/>
    </row>
    <row r="1037" ht="12.75">
      <c r="L1037" s="13"/>
    </row>
    <row r="1038" ht="12.75">
      <c r="L1038" s="13"/>
    </row>
    <row r="1039" ht="12.75">
      <c r="L1039" s="13"/>
    </row>
    <row r="1040" ht="12.75">
      <c r="L1040" s="13"/>
    </row>
    <row r="1041" ht="12.75">
      <c r="L1041" s="13"/>
    </row>
    <row r="1042" ht="12.75">
      <c r="L1042" s="13"/>
    </row>
    <row r="1043" ht="12.75">
      <c r="L1043" s="13"/>
    </row>
    <row r="1044" ht="12.75">
      <c r="L1044" s="13"/>
    </row>
    <row r="1045" ht="12.75">
      <c r="L1045" s="13"/>
    </row>
    <row r="1046" ht="12.75">
      <c r="L1046" s="13"/>
    </row>
    <row r="1047" ht="12.75">
      <c r="L1047" s="13"/>
    </row>
    <row r="1048" ht="12.75">
      <c r="L1048" s="13"/>
    </row>
    <row r="1049" ht="12.75">
      <c r="L1049" s="13"/>
    </row>
    <row r="1050" ht="12.75">
      <c r="L1050" s="13"/>
    </row>
    <row r="1051" ht="12.75">
      <c r="L1051" s="13"/>
    </row>
    <row r="1052" ht="12.75">
      <c r="L1052" s="13"/>
    </row>
    <row r="1053" ht="12.75">
      <c r="L1053" s="13"/>
    </row>
    <row r="1054" ht="12.75">
      <c r="L1054" s="13"/>
    </row>
    <row r="1055" ht="12.75">
      <c r="L1055" s="13"/>
    </row>
    <row r="1056" ht="12.75">
      <c r="L1056" s="13"/>
    </row>
    <row r="1057" ht="12.75">
      <c r="L1057" s="13"/>
    </row>
    <row r="1058" ht="12.75">
      <c r="L1058" s="13"/>
    </row>
    <row r="1059" ht="12.75">
      <c r="L1059" s="13"/>
    </row>
    <row r="1060" ht="12.75">
      <c r="L1060" s="13"/>
    </row>
    <row r="1061" ht="12.75">
      <c r="L1061" s="13"/>
    </row>
    <row r="1062" ht="12.75">
      <c r="L1062" s="13"/>
    </row>
    <row r="1063" ht="12.75">
      <c r="L1063" s="13"/>
    </row>
    <row r="1064" ht="12.75">
      <c r="L1064" s="13"/>
    </row>
    <row r="1065" ht="12.75">
      <c r="L1065" s="13"/>
    </row>
    <row r="1066" ht="12.75">
      <c r="L1066" s="13"/>
    </row>
    <row r="1067" ht="12.75">
      <c r="L1067" s="13"/>
    </row>
    <row r="1068" ht="12.75">
      <c r="L1068" s="13"/>
    </row>
    <row r="1069" ht="12.75">
      <c r="L1069" s="13"/>
    </row>
    <row r="1070" ht="12.75">
      <c r="L1070" s="13"/>
    </row>
    <row r="1071" ht="12.75">
      <c r="L1071" s="13"/>
    </row>
    <row r="1072" ht="12.75">
      <c r="L1072" s="1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8515625" style="0" customWidth="1"/>
    <col min="2" max="2" width="13.57421875" style="0" customWidth="1"/>
    <col min="3" max="3" width="11.8515625" style="0" customWidth="1"/>
    <col min="4" max="4" width="9.421875" style="0" customWidth="1"/>
    <col min="5" max="6" width="9.140625" style="42" customWidth="1"/>
    <col min="7" max="7" width="9.421875" style="0" customWidth="1"/>
    <col min="8" max="9" width="10.28125" style="0" customWidth="1"/>
  </cols>
  <sheetData>
    <row r="1" spans="1:11" ht="12.75">
      <c r="A1" s="23" t="s">
        <v>53</v>
      </c>
      <c r="B1" s="43"/>
      <c r="C1" s="10"/>
      <c r="D1" s="10"/>
      <c r="E1" s="39"/>
      <c r="F1" s="39"/>
      <c r="G1" s="23" t="s">
        <v>52</v>
      </c>
      <c r="H1" s="10"/>
      <c r="I1" s="61"/>
      <c r="J1" s="61"/>
      <c r="K1" s="61"/>
    </row>
    <row r="2" spans="1:8" ht="15">
      <c r="A2" s="22" t="s">
        <v>13</v>
      </c>
      <c r="B2" s="22" t="s">
        <v>14</v>
      </c>
      <c r="C2" s="22" t="s">
        <v>8</v>
      </c>
      <c r="D2" s="22" t="s">
        <v>15</v>
      </c>
      <c r="E2" s="40"/>
      <c r="F2" s="40"/>
      <c r="G2" s="22" t="s">
        <v>23</v>
      </c>
      <c r="H2" s="22" t="s">
        <v>24</v>
      </c>
    </row>
    <row r="3" spans="1:8" ht="12.75">
      <c r="A3" s="1">
        <v>1.23</v>
      </c>
      <c r="B3" s="7">
        <v>0.45</v>
      </c>
      <c r="C3" s="7">
        <v>0.34</v>
      </c>
      <c r="D3" s="7">
        <v>0.002</v>
      </c>
      <c r="E3" s="41"/>
      <c r="F3" s="41"/>
      <c r="G3" s="1">
        <v>0</v>
      </c>
      <c r="H3" s="1">
        <v>0.6054</v>
      </c>
    </row>
    <row r="4" spans="1:8" ht="12.75">
      <c r="A4" s="1">
        <v>1.53</v>
      </c>
      <c r="B4" s="7">
        <v>0.391</v>
      </c>
      <c r="C4" s="7">
        <v>1.01</v>
      </c>
      <c r="D4" s="7">
        <v>0.005</v>
      </c>
      <c r="E4" s="41"/>
      <c r="F4" s="41"/>
      <c r="G4" s="1">
        <v>2</v>
      </c>
      <c r="H4" s="1">
        <v>0.5716</v>
      </c>
    </row>
    <row r="5" spans="1:8" ht="12.75">
      <c r="A5" s="1">
        <v>1.61</v>
      </c>
      <c r="B5" s="7">
        <v>0.38</v>
      </c>
      <c r="C5" s="7">
        <v>1.345</v>
      </c>
      <c r="D5" s="7">
        <v>0.008</v>
      </c>
      <c r="E5" s="41"/>
      <c r="F5" s="41"/>
      <c r="G5" s="1">
        <v>5</v>
      </c>
      <c r="H5" s="1">
        <v>0.5576</v>
      </c>
    </row>
    <row r="6" spans="1:8" ht="12.75">
      <c r="A6" s="1">
        <v>1.43</v>
      </c>
      <c r="B6" s="7">
        <v>0.305</v>
      </c>
      <c r="C6" s="7">
        <v>1.189</v>
      </c>
      <c r="D6" s="7">
        <v>0.01</v>
      </c>
      <c r="E6" s="41"/>
      <c r="F6" s="41"/>
      <c r="G6" s="1">
        <v>10</v>
      </c>
      <c r="H6" s="1">
        <v>0.5468</v>
      </c>
    </row>
    <row r="7" spans="1:8" ht="12.75">
      <c r="A7" s="1">
        <v>1.34</v>
      </c>
      <c r="B7" s="7">
        <v>0.298</v>
      </c>
      <c r="C7" s="7">
        <v>1.255</v>
      </c>
      <c r="D7" s="7">
        <v>0.0333</v>
      </c>
      <c r="E7" s="41"/>
      <c r="F7" s="41"/>
      <c r="G7" s="1">
        <v>20</v>
      </c>
      <c r="H7" s="1">
        <v>0.5263</v>
      </c>
    </row>
    <row r="8" spans="1:8" ht="12.75">
      <c r="A8" s="1">
        <v>1.38</v>
      </c>
      <c r="B8" s="7">
        <v>0.283</v>
      </c>
      <c r="C8" s="7">
        <v>1.856</v>
      </c>
      <c r="D8" s="7">
        <v>0.1</v>
      </c>
      <c r="E8" s="41"/>
      <c r="F8" s="41"/>
      <c r="G8" s="1">
        <v>50</v>
      </c>
      <c r="H8" s="1">
        <v>0.4805</v>
      </c>
    </row>
    <row r="9" spans="1:8" ht="12.75">
      <c r="A9" s="1">
        <v>1.49</v>
      </c>
      <c r="B9" s="7">
        <v>0.244</v>
      </c>
      <c r="C9" s="7">
        <v>2.467</v>
      </c>
      <c r="D9" s="7">
        <v>0.5</v>
      </c>
      <c r="E9" s="41"/>
      <c r="F9" s="41"/>
      <c r="G9" s="1">
        <v>70</v>
      </c>
      <c r="H9" s="1">
        <v>0.4668</v>
      </c>
    </row>
    <row r="10" spans="7:8" ht="12.75">
      <c r="G10" s="1">
        <v>100</v>
      </c>
      <c r="H10" s="1">
        <v>0.426</v>
      </c>
    </row>
    <row r="11" spans="7:8" ht="12.75">
      <c r="G11" s="1">
        <v>300</v>
      </c>
      <c r="H11" s="1">
        <v>0.3783</v>
      </c>
    </row>
    <row r="12" spans="7:8" ht="12.75">
      <c r="G12" s="1">
        <v>1000</v>
      </c>
      <c r="H12" s="1">
        <v>0.3507</v>
      </c>
    </row>
    <row r="13" spans="7:8" ht="12.75">
      <c r="G13" s="1">
        <v>2000</v>
      </c>
      <c r="H13" s="1">
        <v>0.3237</v>
      </c>
    </row>
    <row r="14" spans="7:8" ht="12.75">
      <c r="G14" s="1">
        <v>5000</v>
      </c>
      <c r="H14" s="1">
        <v>0.2832</v>
      </c>
    </row>
    <row r="15" spans="7:8" ht="12.75">
      <c r="G15" s="1">
        <v>10000</v>
      </c>
      <c r="H15" s="1">
        <v>0.2524</v>
      </c>
    </row>
    <row r="16" spans="7:8" ht="12.75">
      <c r="G16" s="1">
        <v>15000</v>
      </c>
      <c r="H16" s="1">
        <v>0.2266</v>
      </c>
    </row>
    <row r="17" spans="7:8" ht="12.75">
      <c r="G17" s="1"/>
      <c r="H17" s="1"/>
    </row>
    <row r="18" spans="7:8" ht="12.75">
      <c r="G18" s="3" t="s">
        <v>23</v>
      </c>
      <c r="H18" s="3" t="s">
        <v>8</v>
      </c>
    </row>
    <row r="19" spans="7:8" ht="12.75">
      <c r="G19" s="1">
        <v>300</v>
      </c>
      <c r="H19" s="1">
        <v>0.983</v>
      </c>
    </row>
    <row r="20" spans="7:8" ht="12.75">
      <c r="G20" s="1">
        <v>2000</v>
      </c>
      <c r="H20" s="1">
        <v>1.4757</v>
      </c>
    </row>
    <row r="21" spans="7:8" ht="12.75">
      <c r="G21" s="1">
        <v>5000</v>
      </c>
      <c r="H21" s="1">
        <v>2.145</v>
      </c>
    </row>
    <row r="22" spans="7:8" ht="12.75">
      <c r="G22" s="1">
        <v>10000</v>
      </c>
      <c r="H22" s="1">
        <v>2.4186</v>
      </c>
    </row>
    <row r="23" spans="7:8" ht="12.75">
      <c r="G23" s="1">
        <v>15000</v>
      </c>
      <c r="H23" s="1">
        <v>3.4218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</dc:creator>
  <cp:keywords/>
  <dc:description/>
  <cp:lastModifiedBy>office</cp:lastModifiedBy>
  <dcterms:created xsi:type="dcterms:W3CDTF">2010-10-20T20:37:19Z</dcterms:created>
  <dcterms:modified xsi:type="dcterms:W3CDTF">2011-07-06T16:53:44Z</dcterms:modified>
  <cp:category/>
  <cp:version/>
  <cp:contentType/>
  <cp:contentStatus/>
</cp:coreProperties>
</file>